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 activeTab="2"/>
  </bookViews>
  <sheets>
    <sheet name="Приложение1" sheetId="1" r:id="rId1"/>
    <sheet name="Приложение 2" sheetId="5" r:id="rId2"/>
    <sheet name="Приложение 3" sheetId="3" r:id="rId3"/>
    <sheet name="Приложение 5" sheetId="4" r:id="rId4"/>
  </sheets>
  <definedNames>
    <definedName name="_xlnm.Print_Area" localSheetId="1">'Приложение 2'!$A$3:$E$31</definedName>
  </definedNames>
  <calcPr calcId="124519"/>
</workbook>
</file>

<file path=xl/calcChain.xml><?xml version="1.0" encoding="utf-8"?>
<calcChain xmlns="http://schemas.openxmlformats.org/spreadsheetml/2006/main">
  <c r="F8" i="3"/>
  <c r="H9" i="4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7"/>
  <c r="G100"/>
  <c r="G96" s="1"/>
  <c r="G90" s="1"/>
  <c r="G78"/>
  <c r="G77" s="1"/>
  <c r="G76" s="1"/>
  <c r="G70"/>
  <c r="G69" s="1"/>
  <c r="G68" s="1"/>
  <c r="G64"/>
  <c r="G63" s="1"/>
  <c r="G62" s="1"/>
  <c r="G61" s="1"/>
  <c r="G60" s="1"/>
  <c r="G58"/>
  <c r="G57" s="1"/>
  <c r="G54"/>
  <c r="G53" s="1"/>
  <c r="G48"/>
  <c r="G47" s="1"/>
  <c r="G45"/>
  <c r="G44" s="1"/>
  <c r="G41"/>
  <c r="G40" s="1"/>
  <c r="G32"/>
  <c r="G31" s="1"/>
  <c r="G28"/>
  <c r="G27" s="1"/>
  <c r="G13"/>
  <c r="G12" s="1"/>
  <c r="G11" s="1"/>
  <c r="G10" s="1"/>
  <c r="E7" i="3"/>
  <c r="D7"/>
  <c r="E8"/>
  <c r="F28"/>
  <c r="F29"/>
  <c r="D8"/>
  <c r="F10"/>
  <c r="F18"/>
  <c r="E17"/>
  <c r="D17"/>
  <c r="F17" s="1"/>
  <c r="E20" i="5"/>
  <c r="E21"/>
  <c r="E22"/>
  <c r="E23"/>
  <c r="E27"/>
  <c r="E31"/>
  <c r="C30"/>
  <c r="C29" s="1"/>
  <c r="C28" s="1"/>
  <c r="D30"/>
  <c r="D29" s="1"/>
  <c r="D28" s="1"/>
  <c r="E28" s="1"/>
  <c r="C26"/>
  <c r="C25" s="1"/>
  <c r="C24" s="1"/>
  <c r="D26"/>
  <c r="D25" s="1"/>
  <c r="D24" s="1"/>
  <c r="E24" s="1"/>
  <c r="C8"/>
  <c r="D8"/>
  <c r="E8" s="1"/>
  <c r="G91" i="4" l="1"/>
  <c r="G67"/>
  <c r="G66" s="1"/>
  <c r="G52"/>
  <c r="G51" s="1"/>
  <c r="G50" s="1"/>
  <c r="G39"/>
  <c r="G26"/>
  <c r="E29" i="5"/>
  <c r="E25"/>
  <c r="E26"/>
  <c r="E30"/>
  <c r="G25" i="4" l="1"/>
  <c r="G9" s="1"/>
  <c r="G7" s="1"/>
  <c r="E7" i="1" l="1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6"/>
  <c r="D42"/>
  <c r="D40"/>
  <c r="D37"/>
  <c r="D36" s="1"/>
  <c r="D34"/>
  <c r="D33" s="1"/>
  <c r="D31"/>
  <c r="D30" s="1"/>
  <c r="D26"/>
  <c r="D25" s="1"/>
  <c r="D23"/>
  <c r="D22" s="1"/>
  <c r="D21" s="1"/>
  <c r="D18"/>
  <c r="D16"/>
  <c r="D13"/>
  <c r="D10"/>
  <c r="D9" s="1"/>
  <c r="F13" i="4"/>
  <c r="F12" s="1"/>
  <c r="F11" s="1"/>
  <c r="F10" s="1"/>
  <c r="F28"/>
  <c r="F27" s="1"/>
  <c r="F32"/>
  <c r="F31" s="1"/>
  <c r="F41"/>
  <c r="F40" s="1"/>
  <c r="F45"/>
  <c r="F44" s="1"/>
  <c r="F48"/>
  <c r="F47" s="1"/>
  <c r="F54"/>
  <c r="F53" s="1"/>
  <c r="F52" s="1"/>
  <c r="F51" s="1"/>
  <c r="F50" s="1"/>
  <c r="F58"/>
  <c r="F57" s="1"/>
  <c r="F64"/>
  <c r="F63" s="1"/>
  <c r="F62" s="1"/>
  <c r="F61" s="1"/>
  <c r="F60" s="1"/>
  <c r="F70"/>
  <c r="F69" s="1"/>
  <c r="F68" s="1"/>
  <c r="F67" s="1"/>
  <c r="F66" s="1"/>
  <c r="F77"/>
  <c r="F76" s="1"/>
  <c r="F78"/>
  <c r="F100"/>
  <c r="F96" s="1"/>
  <c r="F90" s="1"/>
  <c r="F9" i="3"/>
  <c r="F11"/>
  <c r="D12"/>
  <c r="E12"/>
  <c r="F13"/>
  <c r="D14"/>
  <c r="E14"/>
  <c r="F15"/>
  <c r="F16"/>
  <c r="F19"/>
  <c r="D20"/>
  <c r="E20"/>
  <c r="F21"/>
  <c r="D22"/>
  <c r="E22"/>
  <c r="F23"/>
  <c r="D24"/>
  <c r="E24"/>
  <c r="F25"/>
  <c r="F27"/>
  <c r="D28"/>
  <c r="E28"/>
  <c r="C10" i="1"/>
  <c r="C9" s="1"/>
  <c r="C13"/>
  <c r="C16"/>
  <c r="C18"/>
  <c r="C22"/>
  <c r="C21" s="1"/>
  <c r="C23"/>
  <c r="C26"/>
  <c r="C25" s="1"/>
  <c r="C30"/>
  <c r="C31"/>
  <c r="C34"/>
  <c r="C33" s="1"/>
  <c r="C36"/>
  <c r="C37"/>
  <c r="C40"/>
  <c r="C42"/>
  <c r="F39" i="4" l="1"/>
  <c r="F20" i="3"/>
  <c r="F22"/>
  <c r="F14"/>
  <c r="F26"/>
  <c r="F24"/>
  <c r="F12"/>
  <c r="D39" i="1"/>
  <c r="D29" s="1"/>
  <c r="D28" s="1"/>
  <c r="D20"/>
  <c r="D15"/>
  <c r="D12" s="1"/>
  <c r="D8" s="1"/>
  <c r="C15"/>
  <c r="C12" s="1"/>
  <c r="C8" s="1"/>
  <c r="C20"/>
  <c r="C39"/>
  <c r="C29" s="1"/>
  <c r="C28" s="1"/>
  <c r="F26" i="4"/>
  <c r="F25" s="1"/>
  <c r="F9" s="1"/>
  <c r="F7" s="1"/>
  <c r="F91"/>
  <c r="F7" i="3" l="1"/>
  <c r="D7" i="1"/>
  <c r="D6" s="1"/>
  <c r="C7"/>
  <c r="C6" s="1"/>
</calcChain>
</file>

<file path=xl/sharedStrings.xml><?xml version="1.0" encoding="utf-8"?>
<sst xmlns="http://schemas.openxmlformats.org/spreadsheetml/2006/main" count="755" uniqueCount="310">
  <si>
    <t>400 2 02 45160 10 0000 150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</si>
  <si>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</si>
  <si>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400 2 02 45160 00 0000 150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</si>
  <si>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</si>
  <si>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400 2 02 40014 10 0000 150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</si>
  <si>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</si>
  <si>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400 2 02 40014 00 0000 150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</si>
  <si>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</si>
  <si>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400 2 02 40000 00 0000 150</t>
  </si>
  <si>
    <t xml:space="preserve">  Иные межбюджетные трансферты</t>
  </si>
  <si>
    <t>400 2 02 35118 10 0000 150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</si>
  <si>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</si>
  <si>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400 2 02 35118 00 0000 150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</si>
  <si>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</si>
  <si>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400 2 02 30000 00 0000 150</t>
  </si>
  <si>
    <t xml:space="preserve">  Субвенции бюджетам бюджетной системы Российской Федерации</t>
  </si>
  <si>
    <t>400 2 02 25576 10 0000 150</t>
  </si>
  <si>
    <t xml:space="preserve">  Субсидии бюджетам сельских поселений на обеспечение комплексного развития сельских территорий</t>
  </si>
  <si>
    <t>400 2 02 25576 00 0000 150</t>
  </si>
  <si>
    <t xml:space="preserve">  Субсидии бюджетам на обеспечение комплексного развития сельских территорий</t>
  </si>
  <si>
    <t>400 2 02 20000 00 0000 150</t>
  </si>
  <si>
    <t xml:space="preserve">  Субсидии бюджетам бюджетной системы Российской Федерации (межбюджетные субсидии)</t>
  </si>
  <si>
    <t>400 2 02 15001 10 0000 150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</si>
  <si>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</si>
  <si>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400 2 02 15001 00 0000 150</t>
  </si>
  <si>
    <t xml:space="preserve">  Дотации на выравнивание бюджетной обеспеченности</t>
  </si>
  <si>
    <t>400 2 02 10000 00 0000 150</t>
  </si>
  <si>
    <t xml:space="preserve">  Дотации бюджетам бюджетной системы Российской Федерации</t>
  </si>
  <si>
    <t>400 2 02 00000 00 0000 000</t>
  </si>
  <si>
    <t xml:space="preserve">  БЕЗВОЗМЕЗДНЫЕ ПОСТУПЛЕНИЯ ОТ ДРУГИХ БЮДЖЕТОВ БЮДЖЕТНОЙ СИСТЕМЫ РОССИЙСКОЙ ФЕДЕРАЦИИ</t>
  </si>
  <si>
    <t>400 2 00 00000 00 0000 000</t>
  </si>
  <si>
    <t xml:space="preserve">  БЕЗВОЗМЕЗДНЫЕ ПОСТУПЛЕНИЯ</t>
  </si>
  <si>
    <t>400 1 16 02020 02 0000 140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</si>
  <si>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</si>
  <si>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</si>
  <si>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</si>
  <si>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>400 1 16 00000 00 0000 000</t>
  </si>
  <si>
    <t xml:space="preserve">  ШТРАФЫ, САНКЦИИ, ВОЗМЕЩЕНИЕ УЩЕРБА</t>
  </si>
  <si>
    <t>400 1 11 05035 10 0000 120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</si>
  <si>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</si>
  <si>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400 1 11 05030 00 0000 120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</si>
  <si>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</si>
  <si>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400 1 11 05000 00 0000 120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</si>
  <si>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</si>
  <si>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400 1 11 00000 00 0000 000</t>
  </si>
  <si>
    <t xml:space="preserve">  ДОХОДЫ ОТ ИСПОЛЬЗОВАНИЯ ИМУЩЕСТВА, НАХОДЯЩЕГОСЯ В ГОСУДАРСТВЕННОЙ И МУНИЦИПАЛЬНОЙ СОБСТВЕННОСТИ</t>
  </si>
  <si>
    <t>400 1 00 00000 00 0000 000</t>
  </si>
  <si>
    <t xml:space="preserve">  НАЛОГОВЫЕ И НЕНАЛОГОВЫЕ ДОХОДЫ</t>
  </si>
  <si>
    <t>182 1 06 06043 10 0000 110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</si>
  <si>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</si>
  <si>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182 1 06 06040 00 0000 110</t>
  </si>
  <si>
    <t xml:space="preserve">  Земельный налог с физических лиц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</si>
  <si>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</si>
  <si>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</si>
  <si>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182 1 06 06030 00 0000 110</t>
  </si>
  <si>
    <t xml:space="preserve">  Земельный налог с организаций</t>
  </si>
  <si>
    <t>182 1 06 06000 00 0000 110</t>
  </si>
  <si>
    <t xml:space="preserve">  Земельный налог</t>
  </si>
  <si>
    <t>182 1 06 01030 10 0000 110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</si>
  <si>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</si>
  <si>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182 1 06 01000 00 0000 110</t>
  </si>
  <si>
    <t xml:space="preserve">  Налог на имущество физических лиц</t>
  </si>
  <si>
    <t>182 1 06 00000 00 0000 000</t>
  </si>
  <si>
    <t xml:space="preserve">  НАЛОГИ НА ИМУЩЕСТВО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</si>
  <si>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</si>
  <si>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</si>
  <si>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182 1 01 02000 01 0000 110</t>
  </si>
  <si>
    <t xml:space="preserve">  Налог на доходы физических лиц</t>
  </si>
  <si>
    <t>182 1 01 00000 00 0000 000</t>
  </si>
  <si>
    <t xml:space="preserve">  НАЛОГИ НА ПРИБЫЛЬ, ДОХОДЫ</t>
  </si>
  <si>
    <t>182 1 00 00000 00 0000 000</t>
  </si>
  <si>
    <t>НАЛОГОВЫЕ и НЕНАЛОГОВЫЕ ДОХОДЫ ВСЕГО</t>
  </si>
  <si>
    <t>x</t>
  </si>
  <si>
    <t>Доходы бюджета - всего</t>
  </si>
  <si>
    <t>Код дохода по бюджетной классификации</t>
  </si>
  <si>
    <t xml:space="preserve"> Наименование показателя</t>
  </si>
  <si>
    <t>000 01  05  02  01  10  0000  610</t>
  </si>
  <si>
    <t>000 01  05  02  01  00  0000  610</t>
  </si>
  <si>
    <t>Уменьшение прочих остатков денежных средств бюджетов</t>
  </si>
  <si>
    <t>000 01  05  02  00  00  0000  600</t>
  </si>
  <si>
    <t>Уменьшение прочих  остатков средств бюджетов</t>
  </si>
  <si>
    <t>000 01  05  00  00  00  0000  600</t>
  </si>
  <si>
    <t>Уменьшение остатков средств бюджетов</t>
  </si>
  <si>
    <t>000 01  05  02  01  10  0000  510</t>
  </si>
  <si>
    <t>000 01  05  02  01  00  0000  510</t>
  </si>
  <si>
    <t>Увеличение прочих остатков денежных средств бюджетов</t>
  </si>
  <si>
    <t>000 01  05  02  00  00  0000  510</t>
  </si>
  <si>
    <t>Увеличение прочих  остатков средств бюджетов</t>
  </si>
  <si>
    <t>000 01  05  00  00  00  0000  500</t>
  </si>
  <si>
    <t>Увеличение остатков средств бюджетов</t>
  </si>
  <si>
    <t>000 01  05  00  00  00  0000  000</t>
  </si>
  <si>
    <t>Изменение остатков средств на счетах по учету средств бюджета</t>
  </si>
  <si>
    <t>000 01  06  05  02  10  0000  640</t>
  </si>
  <si>
    <t>Возврат бюджетных кредитов, предоставленных другим бюджетам бюджетной системы РФ из бюджетов поселений</t>
  </si>
  <si>
    <t>000 01  06  05  02  10  0000  540</t>
  </si>
  <si>
    <t>Предоставление кредитов другим бюджетам бюджетной сферы РФ из бюджетов поселений в валюте РФ</t>
  </si>
  <si>
    <t>000 01  06  00  00  00  0000  000</t>
  </si>
  <si>
    <t>Иные источники внутреннего финансирования дефицитов бюджетов</t>
  </si>
  <si>
    <t>000 01  03  00  00  00  0000  000</t>
  </si>
  <si>
    <t>000 01  02  00  00  10  0000  810</t>
  </si>
  <si>
    <t>000 01  02  00  00  00  0000  800</t>
  </si>
  <si>
    <t>000 01  02  00  00  10  0000  710</t>
  </si>
  <si>
    <t>000 01  02  00  00  00  0000  700</t>
  </si>
  <si>
    <t>000 01  02  00  00  00  0000  000</t>
  </si>
  <si>
    <t>000 01  01  00  00  00  0000  000</t>
  </si>
  <si>
    <t>000 01  00  00  00  00  0000  000</t>
  </si>
  <si>
    <t>% исполнения</t>
  </si>
  <si>
    <t>Код источника финансирования по КИВФ,КИВнФ</t>
  </si>
  <si>
    <t>Наименование показателя</t>
  </si>
  <si>
    <t>02</t>
  </si>
  <si>
    <t>Физическая культура и спорт</t>
  </si>
  <si>
    <t>00</t>
  </si>
  <si>
    <t>11</t>
  </si>
  <si>
    <t>Пенсионное обеспечение</t>
  </si>
  <si>
    <t>01</t>
  </si>
  <si>
    <t>Социальная политика</t>
  </si>
  <si>
    <t xml:space="preserve">Культура </t>
  </si>
  <si>
    <t>08</t>
  </si>
  <si>
    <t xml:space="preserve">Культура и кинематография </t>
  </si>
  <si>
    <t>Молодежная политика и оздоровление детей</t>
  </si>
  <si>
    <t>07</t>
  </si>
  <si>
    <t>Образование</t>
  </si>
  <si>
    <t>Сбор, удаление отходов и очистка сточных вод</t>
  </si>
  <si>
    <t>06</t>
  </si>
  <si>
    <t>Охрана окружающей среды</t>
  </si>
  <si>
    <t>Благоустройство</t>
  </si>
  <si>
    <t>03</t>
  </si>
  <si>
    <t>05</t>
  </si>
  <si>
    <t>-</t>
  </si>
  <si>
    <t>Жилищное хозяйство</t>
  </si>
  <si>
    <t>Жилищно-коммунальное хозяйство</t>
  </si>
  <si>
    <t>09</t>
  </si>
  <si>
    <t xml:space="preserve">  Другие вопросы в области национальной безопасности и правоохранительной деятельности</t>
  </si>
  <si>
    <t>Предупреждение и ликвидация последствий чрезвычайных 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</si>
  <si>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</si>
  <si>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</si>
  <si>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</si>
  <si>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</si>
  <si>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13</t>
  </si>
  <si>
    <t>Резервные фонды местной администрации</t>
  </si>
  <si>
    <t>Функционирование высшего должностного лица муниципального образования</t>
  </si>
  <si>
    <t>Общегосударственные вопросы</t>
  </si>
  <si>
    <t>ВСЕГО</t>
  </si>
  <si>
    <t>код подраздела</t>
  </si>
  <si>
    <t>код раздела</t>
  </si>
  <si>
    <t xml:space="preserve">Расходы бюджета МО "Раздорский сельсовет" по  разделам и подразделам классификации расходов  бюджета       </t>
  </si>
  <si>
    <t>Результат исполнения бюджета (дефицит / профицит)</t>
  </si>
  <si>
    <t>730</t>
  </si>
  <si>
    <t xml:space="preserve"> 43 2 00 13010 </t>
  </si>
  <si>
    <t xml:space="preserve">  Обслуживание муниципального долга</t>
  </si>
  <si>
    <t>700</t>
  </si>
  <si>
    <t xml:space="preserve">  Обслуживание государственного (муниципального) долга</t>
  </si>
  <si>
    <t xml:space="preserve">  Обслуживание государственного и муниципального долга муниципального образования"Раздорский сельсовет"  в рамках иных непрограммных меропритиях</t>
  </si>
  <si>
    <t xml:space="preserve"> 00 0 00 00000 </t>
  </si>
  <si>
    <t xml:space="preserve">  Обслуживание государственного (муниципального) внутреннего долга</t>
  </si>
  <si>
    <t xml:space="preserve">  ОБСЛУЖИВАНИЕ ГОСУДАРСТВЕННОГО (МУНИЦИПАЛЬНОГО) ДОЛГА</t>
  </si>
  <si>
    <t>312</t>
  </si>
  <si>
    <t xml:space="preserve"> 04 1 00 06660 </t>
  </si>
  <si>
    <t>10</t>
  </si>
  <si>
    <t xml:space="preserve">  Иные пенсии, социальные доплаты к пенсиям</t>
  </si>
  <si>
    <t>310</t>
  </si>
  <si>
    <t>04 1 00 06660</t>
  </si>
  <si>
    <t xml:space="preserve">  Публичные нормативные социальные выплаты гражданам</t>
  </si>
  <si>
    <t>300</t>
  </si>
  <si>
    <t xml:space="preserve">04 1 00 06660 </t>
  </si>
  <si>
    <t xml:space="preserve">  Социальное обеспечение и иные выплаты населению</t>
  </si>
  <si>
    <t xml:space="preserve"> 04 1 00 06660</t>
  </si>
  <si>
    <t xml:space="preserve">  Мероприятия по пенсионному обеспечению в рамках муниципальной программы "Пенсионное обеспечение лиц, замещавших муниципальные должности и должности муниципальной службы в  муниципальном образовании "Раздорский сельсовет"</t>
  </si>
  <si>
    <t>00 0 00 00000</t>
  </si>
  <si>
    <t xml:space="preserve">  Пенсионное обеспечение</t>
  </si>
  <si>
    <t xml:space="preserve">00 0 00 00000 </t>
  </si>
  <si>
    <t xml:space="preserve">  СОЦИАЛЬНАЯ ПОЛИТИКА</t>
  </si>
  <si>
    <t>244</t>
  </si>
  <si>
    <t xml:space="preserve"> 06 0 00 09020 </t>
  </si>
  <si>
    <t xml:space="preserve">  Прочая закупка товаров, работ и услуг</t>
  </si>
  <si>
    <t>240</t>
  </si>
  <si>
    <t xml:space="preserve">06 0 00 09020 </t>
  </si>
  <si>
    <t xml:space="preserve">  Иные закупки товаров, работ и услуг для обеспечения государственных (муниципальных) нужд</t>
  </si>
  <si>
    <t>200</t>
  </si>
  <si>
    <t xml:space="preserve"> 06 0 00 09020</t>
  </si>
  <si>
    <t xml:space="preserve">  Закупка товаров, работ и услуг для обеспечения государственных (муниципальных) нужд</t>
  </si>
  <si>
    <t>06 0 00 09020</t>
  </si>
  <si>
    <t xml:space="preserve">  Мероприятия к празднованию 75-летия Дня Победы в рамках Муниципальной программы "Развитие культуры на территории МО "Раздорский сельсовет"</t>
  </si>
  <si>
    <t xml:space="preserve"> 06 0 00 08020 </t>
  </si>
  <si>
    <t xml:space="preserve"> 06 0 00 08020</t>
  </si>
  <si>
    <t xml:space="preserve">  Мероприятия по  реконструкции и ремонту Дома культуры  в пос. Азовский в рамках муниципальной программы "Развитие культуры на территории муниципального образования "Раздорский сельсовет"</t>
  </si>
  <si>
    <t>540</t>
  </si>
  <si>
    <t xml:space="preserve">06 0 00 08010 </t>
  </si>
  <si>
    <t>500</t>
  </si>
  <si>
    <t xml:space="preserve"> 06 0 00 08010</t>
  </si>
  <si>
    <t xml:space="preserve">  Межбюджетные трансферты</t>
  </si>
  <si>
    <t xml:space="preserve"> 06 0 00 08010 </t>
  </si>
  <si>
    <t xml:space="preserve">  Муниципальная  программа «Развитие культуры на территории муниципального образования «Раздорский сельсовет»</t>
  </si>
  <si>
    <t xml:space="preserve"> 06 0 00 03010 </t>
  </si>
  <si>
    <t xml:space="preserve"> 06 0 00 03010</t>
  </si>
  <si>
    <t xml:space="preserve">  Мероприятия по благоустройству здания Дома культуры  в пос. Азовский в рамках муниципальной программы "Развитие культуры на территории муниципального образования "Раздорский сельсовет"</t>
  </si>
  <si>
    <t xml:space="preserve">  Культура</t>
  </si>
  <si>
    <t xml:space="preserve">  КУЛЬТУРА, КИНЕМАТОГРАФИЯ</t>
  </si>
  <si>
    <t xml:space="preserve"> 07 1 00 03110 </t>
  </si>
  <si>
    <t xml:space="preserve"> 07 1 00 03110</t>
  </si>
  <si>
    <t>07 1 00 03110</t>
  </si>
  <si>
    <t xml:space="preserve">  Мероприятие по организации деятельности ДНД в рамках Муниципальной программы "Обеспечение общественного порядка на территории МО "Раздорский сельсовет"</t>
  </si>
  <si>
    <t xml:space="preserve">  Молодежная политика</t>
  </si>
  <si>
    <t xml:space="preserve">  ОБРАЗОВАНИЕ</t>
  </si>
  <si>
    <t xml:space="preserve">31 0 00 60040 </t>
  </si>
  <si>
    <t xml:space="preserve"> 31 0 00 60040 </t>
  </si>
  <si>
    <t xml:space="preserve"> 31 0 00 60040</t>
  </si>
  <si>
    <t xml:space="preserve">  Благоустройство общественной территории "Парк Победы" по адресу: ул. Степная, с. Раздор, Камызякского района, Астраханской области.</t>
  </si>
  <si>
    <t xml:space="preserve"> 03 1 00 R5760 </t>
  </si>
  <si>
    <t xml:space="preserve"> 03 1 00 R5760</t>
  </si>
  <si>
    <t>03 1 00 R5760</t>
  </si>
  <si>
    <t xml:space="preserve">  Мероприятия по установке детских площадок в рамках муниципальной программы "Организация благоустройства территории муниципального образования "Раздорский сельсовет"</t>
  </si>
  <si>
    <t>03 1 00 08880</t>
  </si>
  <si>
    <t xml:space="preserve"> 03 1 00 08880</t>
  </si>
  <si>
    <t xml:space="preserve">  Мероприятия по благоустройству парка в рамках муниципальной программы "Организация благоустройства территории муниципального образования "Раздорский сельсовет"</t>
  </si>
  <si>
    <t xml:space="preserve"> 03 1 00 04440 </t>
  </si>
  <si>
    <t xml:space="preserve">  Мероприятия по благоустройству сел в рамках муниципальной программы "Организация благоусройства территории муниципального образования "Раздорский сельсовет"</t>
  </si>
  <si>
    <t xml:space="preserve"> 00 0 00 00000</t>
  </si>
  <si>
    <t xml:space="preserve">  Благоустройство</t>
  </si>
  <si>
    <t xml:space="preserve">  ЖИЛИЩНО-КОММУНАЛЬНОЕ ХОЗЯЙСТВО</t>
  </si>
  <si>
    <t xml:space="preserve"> 01 4 00 03010 </t>
  </si>
  <si>
    <t xml:space="preserve">01 4 00 03010 </t>
  </si>
  <si>
    <t xml:space="preserve">  Мероприятия по обеспечению безопасности жизнедеятельности населения  муниципального образования "Раздорский сельсовет" в рамках муниципальной программы «Создание условий эффективного управления муниципальным образованием «Раздорский сельсовет»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</si>
  <si>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</si>
  <si>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НАЦИОНАЛЬНАЯ БЕЗОПАСНОСТЬ И ПРАВООХРАНИТЕЛЬНАЯ ДЕЯТЕЛЬНОСТЬ</t>
  </si>
  <si>
    <t xml:space="preserve"> 01 0 00 51180</t>
  </si>
  <si>
    <t xml:space="preserve"> 01 0 00 51180 </t>
  </si>
  <si>
    <t>129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</si>
  <si>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</si>
  <si>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</si>
  <si>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 xml:space="preserve">  Фонд оплаты труда государственных (муниципальных) органов</t>
  </si>
  <si>
    <t>120</t>
  </si>
  <si>
    <t xml:space="preserve">  Расходы на выплаты персоналу государственных (муниципальных) органов</t>
  </si>
  <si>
    <t>100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</si>
  <si>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</si>
  <si>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Осуществление первичного воинского учета на территориях, где отсутствуют военные комиссариаты в рамках иных непрограммных мероприятий муниципального образования "Раздорский сельсовет"</t>
  </si>
  <si>
    <t xml:space="preserve">  Мобилизационная и вневойсковая подготовка</t>
  </si>
  <si>
    <t xml:space="preserve">  НАЦИОНАЛЬНАЯ ОБОРОНА</t>
  </si>
  <si>
    <t xml:space="preserve"> 43 1 00 01130 </t>
  </si>
  <si>
    <t xml:space="preserve">43 1 00 01130 </t>
  </si>
  <si>
    <t xml:space="preserve">  Иные межбюджетные трансферты муниципального образования "Новотузуклейский сельсовет" по осуществлению внешнего муниципального финансового контроля  в рамках иных непрограммных мероприятий</t>
  </si>
  <si>
    <t xml:space="preserve">01 3 00 03010 </t>
  </si>
  <si>
    <t xml:space="preserve"> 01 3 00 03010 </t>
  </si>
  <si>
    <t xml:space="preserve"> 01 3 00 03010</t>
  </si>
  <si>
    <t xml:space="preserve">     мероприятия по обеспечению пожарной безопасности на территории муниципального образования "Раздорский сельсовет"</t>
  </si>
  <si>
    <t>853</t>
  </si>
  <si>
    <t xml:space="preserve"> 01 2 00 01110</t>
  </si>
  <si>
    <t xml:space="preserve">  Уплата иных платежей</t>
  </si>
  <si>
    <t>852</t>
  </si>
  <si>
    <t xml:space="preserve">  Уплата прочих налогов, сборов</t>
  </si>
  <si>
    <t>850</t>
  </si>
  <si>
    <t xml:space="preserve"> 01 2 00 01110 </t>
  </si>
  <si>
    <t xml:space="preserve">  Уплата налогов, сборов и иных платежей</t>
  </si>
  <si>
    <t>800</t>
  </si>
  <si>
    <t xml:space="preserve">  Иные бюджетные ассигнования</t>
  </si>
  <si>
    <t>242</t>
  </si>
  <si>
    <t>01 2 00 01110</t>
  </si>
  <si>
    <t xml:space="preserve">  Закупка товаров, работ, услуг в сфере информационно-коммуникационных технологий</t>
  </si>
  <si>
    <t xml:space="preserve">  Мероприятия по обеспечению деятельности аппарата муниципального образования "Раздорский сельсовет" в рамках муниципальной программы "Создание условий для эффективного управления муниципальным образованием "Раздорский сельсовет"</t>
  </si>
  <si>
    <t xml:space="preserve">  Другие общегосударственные вопросы</t>
  </si>
  <si>
    <t>870</t>
  </si>
  <si>
    <t xml:space="preserve"> 01 5 00 06660</t>
  </si>
  <si>
    <t xml:space="preserve">  Резервные средства</t>
  </si>
  <si>
    <t>01 5 00 06660</t>
  </si>
  <si>
    <t xml:space="preserve">     Формирование резервного фонда в рамках муниципальной программы "Создание условий для эффективного управления муниципальным образованием "Раздорский сельсовет"</t>
  </si>
  <si>
    <t xml:space="preserve">  Резервные фонды</t>
  </si>
  <si>
    <t xml:space="preserve"> 99 И 00 61070 </t>
  </si>
  <si>
    <t>99 И 00 61070</t>
  </si>
  <si>
    <t xml:space="preserve"> 99 И 00 61070</t>
  </si>
  <si>
    <t>Поощрение достижения наилучших показателей социально-экономического развития муниципального образования за отчетный финансовый год(за счет средств бюджета Астраханской области)</t>
  </si>
  <si>
    <t xml:space="preserve"> 01 1 00 01010 </t>
  </si>
  <si>
    <t xml:space="preserve"> 01 1 00 01010</t>
  </si>
  <si>
    <t xml:space="preserve">   Мероприятия по обеспечению деятельности Главы муниципального образования "Раздорский сельсовет"в рамках Муниципальной программы "Создание условий для эффективного управления муниципальным образованием "Раздорский сельсовет"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</si>
  <si>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</si>
  <si>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ОБЩЕГОСУДАРСТВЕННЫЕ ВОПРОСЫ</t>
  </si>
  <si>
    <t>в том числе:</t>
  </si>
  <si>
    <t>Расходы бюджета - всего</t>
  </si>
  <si>
    <t>Код  вида расходов</t>
  </si>
  <si>
    <t>Код целевой статьи расходов</t>
  </si>
  <si>
    <t>Код подраздела</t>
  </si>
  <si>
    <t>Код раздела</t>
  </si>
  <si>
    <t>Уточненный план на 2020 год, рублей</t>
  </si>
  <si>
    <t xml:space="preserve">Исполнено за 2020г., рублей </t>
  </si>
  <si>
    <t>Источники  финансирования дефицита бюджета МО "Раздорский сельсовет" 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за  2020 год</t>
  </si>
  <si>
    <t xml:space="preserve">Исполнено за 2020 г., рублей </t>
  </si>
  <si>
    <t xml:space="preserve"> Уменьшение прочих остатков денежных средств бюджетов сельских поселений</t>
  </si>
  <si>
    <t>Увеличение прочих  остатков денежных средств бюджетов сельских поселений</t>
  </si>
  <si>
    <t>000 01  03  01  00  10  0000  810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</si>
  <si>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</si>
  <si>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</si>
  <si>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</si>
  <si>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</si>
  <si>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</si>
  <si>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</si>
  <si>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</si>
  <si>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</si>
  <si>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</si>
  <si>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</si>
  <si>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</si>
  <si>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</si>
  <si>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</si>
  <si>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Государственые (муниципальные) ценные бумаги, номинальная стоимость которых указана в валюте Российской Федерации</t>
  </si>
  <si>
    <t>Источники внутреннего финансирования  дефицитов  бюджета</t>
  </si>
  <si>
    <t>Источники внутреннего финансирования дефицитов бюджетов (без учета остатков средств на счетах по учету средств бюджета)</t>
  </si>
  <si>
    <t xml:space="preserve">Приложение № 1 к Решению  Совета  МО «Раздорский сельсовет»  "Об утверждении отчета об исполнении бюджета  мунипального образования  «Раздорский сельсовет» за 2020 год" от ____________________
</t>
  </si>
  <si>
    <t xml:space="preserve">Приложение № 2 к Решению  Совета  МО «Раздорский сельсовет»  "Об утверждении отчета об исполнении бюджета  мунипального образования  «Раздорский сельсовет» за 2020 год" от ____________________
</t>
  </si>
  <si>
    <t>Доходы бюджета МО "Раздорский сельсовет" по кодам классификации доходов бюджета</t>
  </si>
  <si>
    <t>Приложение № 3 к Решению  Совета  МО «Раздорский сельсовет»  "Об утверждении отчета об исполнении бюджета  мунипального образования  «Раздорский сельсовет» за 2020 год" от ____________________</t>
  </si>
  <si>
    <t xml:space="preserve">Расходы  бюджета МО "Раздорский сельсовет  по ведомственной структуре  расходов местного бюджета </t>
  </si>
  <si>
    <t>Уточненный план на 2020 год,рублей</t>
  </si>
</sst>
</file>

<file path=xl/styles.xml><?xml version="1.0" encoding="utf-8"?>
<styleSheet xmlns="http://schemas.openxmlformats.org/spreadsheetml/2006/main">
  <numFmts count="3">
    <numFmt numFmtId="164" formatCode="#,##0.00_ ;\-#,##0.00"/>
    <numFmt numFmtId="165" formatCode="dd\.mm\.yyyy"/>
    <numFmt numFmtId="166" formatCode="0.0%"/>
  </numFmts>
  <fonts count="23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 Cyr"/>
    </font>
    <font>
      <sz val="8"/>
      <color rgb="FF000000"/>
      <name val="Arial Cyr"/>
    </font>
    <font>
      <b/>
      <sz val="11"/>
      <color rgb="FF000000"/>
      <name val="Arial Cy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</font>
    <font>
      <sz val="8"/>
      <name val="Arial"/>
      <family val="2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scheme val="minor"/>
    </font>
    <font>
      <sz val="8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5">
    <xf numFmtId="0" fontId="0" fillId="0" borderId="0"/>
    <xf numFmtId="0" fontId="2" fillId="0" borderId="0"/>
    <xf numFmtId="0" fontId="3" fillId="0" borderId="1"/>
    <xf numFmtId="4" fontId="4" fillId="0" borderId="2">
      <alignment horizontal="right" shrinkToFit="1"/>
    </xf>
    <xf numFmtId="49" fontId="4" fillId="0" borderId="2">
      <alignment horizontal="center"/>
    </xf>
    <xf numFmtId="0" fontId="4" fillId="0" borderId="3">
      <alignment horizontal="left" wrapText="1" indent="2"/>
    </xf>
    <xf numFmtId="4" fontId="4" fillId="0" borderId="6">
      <alignment horizontal="right" shrinkToFit="1"/>
    </xf>
    <xf numFmtId="49" fontId="4" fillId="0" borderId="6">
      <alignment horizontal="center"/>
    </xf>
    <xf numFmtId="0" fontId="4" fillId="0" borderId="7">
      <alignment horizontal="left" wrapText="1"/>
    </xf>
    <xf numFmtId="4" fontId="4" fillId="0" borderId="9">
      <alignment horizontal="right" shrinkToFit="1"/>
    </xf>
    <xf numFmtId="49" fontId="4" fillId="0" borderId="9">
      <alignment horizontal="center"/>
    </xf>
    <xf numFmtId="0" fontId="4" fillId="0" borderId="11">
      <alignment horizontal="left" wrapText="1"/>
    </xf>
    <xf numFmtId="49" fontId="4" fillId="0" borderId="12">
      <alignment horizontal="center" vertical="center"/>
    </xf>
    <xf numFmtId="0" fontId="4" fillId="0" borderId="12">
      <alignment horizontal="center" vertical="center"/>
    </xf>
    <xf numFmtId="0" fontId="4" fillId="0" borderId="13">
      <alignment horizontal="center" vertical="center"/>
    </xf>
    <xf numFmtId="49" fontId="4" fillId="0" borderId="13">
      <alignment horizontal="center" vertical="top" wrapText="1"/>
    </xf>
    <xf numFmtId="0" fontId="4" fillId="0" borderId="13">
      <alignment horizontal="center" vertical="top" wrapText="1"/>
    </xf>
    <xf numFmtId="0" fontId="3" fillId="0" borderId="14"/>
    <xf numFmtId="0" fontId="5" fillId="0" borderId="15">
      <alignment horizontal="center"/>
    </xf>
    <xf numFmtId="0" fontId="1" fillId="0" borderId="0"/>
    <xf numFmtId="0" fontId="1" fillId="0" borderId="0"/>
    <xf numFmtId="0" fontId="3" fillId="0" borderId="13">
      <alignment horizontal="left" wrapText="1"/>
    </xf>
    <xf numFmtId="0" fontId="2" fillId="0" borderId="0"/>
    <xf numFmtId="0" fontId="2" fillId="0" borderId="0"/>
    <xf numFmtId="0" fontId="1" fillId="0" borderId="0"/>
    <xf numFmtId="49" fontId="4" fillId="0" borderId="0">
      <alignment wrapText="1"/>
    </xf>
    <xf numFmtId="49" fontId="4" fillId="0" borderId="15">
      <alignment horizontal="left"/>
    </xf>
    <xf numFmtId="0" fontId="4" fillId="0" borderId="16">
      <alignment horizontal="center" vertical="center" shrinkToFit="1"/>
    </xf>
    <xf numFmtId="0" fontId="4" fillId="0" borderId="17">
      <alignment horizontal="center" vertical="center" shrinkToFit="1"/>
    </xf>
    <xf numFmtId="49" fontId="4" fillId="0" borderId="0">
      <alignment horizontal="center"/>
    </xf>
    <xf numFmtId="0" fontId="4" fillId="0" borderId="15">
      <alignment horizontal="center" shrinkToFit="1"/>
    </xf>
    <xf numFmtId="49" fontId="4" fillId="0" borderId="9">
      <alignment horizontal="center" vertical="center"/>
    </xf>
    <xf numFmtId="49" fontId="4" fillId="0" borderId="13">
      <alignment horizontal="center" vertical="center"/>
    </xf>
    <xf numFmtId="49" fontId="4" fillId="0" borderId="15">
      <alignment horizontal="center" vertical="center" shrinkToFit="1"/>
    </xf>
    <xf numFmtId="164" fontId="4" fillId="0" borderId="13">
      <alignment horizontal="right" vertical="center" shrinkToFit="1"/>
    </xf>
    <xf numFmtId="4" fontId="4" fillId="0" borderId="13">
      <alignment horizontal="right" shrinkToFit="1"/>
    </xf>
    <xf numFmtId="49" fontId="6" fillId="0" borderId="0"/>
    <xf numFmtId="49" fontId="3" fillId="0" borderId="15">
      <alignment shrinkToFit="1"/>
    </xf>
    <xf numFmtId="49" fontId="4" fillId="0" borderId="15">
      <alignment horizontal="right"/>
    </xf>
    <xf numFmtId="164" fontId="4" fillId="0" borderId="18">
      <alignment horizontal="right" vertical="center" shrinkToFit="1"/>
    </xf>
    <xf numFmtId="4" fontId="4" fillId="0" borderId="18">
      <alignment horizontal="right" shrinkToFit="1"/>
    </xf>
    <xf numFmtId="0" fontId="7" fillId="0" borderId="18">
      <alignment wrapText="1"/>
    </xf>
    <xf numFmtId="0" fontId="7" fillId="0" borderId="18"/>
    <xf numFmtId="0" fontId="7" fillId="2" borderId="18">
      <alignment wrapText="1"/>
    </xf>
    <xf numFmtId="0" fontId="4" fillId="2" borderId="19">
      <alignment horizontal="left" wrapText="1"/>
    </xf>
    <xf numFmtId="49" fontId="4" fillId="0" borderId="18">
      <alignment horizontal="center" shrinkToFit="1"/>
    </xf>
    <xf numFmtId="49" fontId="4" fillId="0" borderId="13">
      <alignment horizontal="center" vertical="center" shrinkToFit="1"/>
    </xf>
    <xf numFmtId="0" fontId="3" fillId="0" borderId="20">
      <alignment horizontal="left"/>
    </xf>
    <xf numFmtId="0" fontId="3" fillId="0" borderId="0">
      <alignment horizontal="left"/>
    </xf>
    <xf numFmtId="0" fontId="8" fillId="0" borderId="0">
      <alignment horizontal="center"/>
    </xf>
    <xf numFmtId="49" fontId="4" fillId="0" borderId="0">
      <alignment horizontal="left"/>
    </xf>
    <xf numFmtId="0" fontId="7" fillId="0" borderId="0"/>
    <xf numFmtId="0" fontId="3" fillId="0" borderId="15"/>
    <xf numFmtId="0" fontId="3" fillId="0" borderId="20"/>
    <xf numFmtId="0" fontId="3" fillId="0" borderId="21">
      <alignment horizontal="left" wrapText="1"/>
    </xf>
    <xf numFmtId="0" fontId="3" fillId="0" borderId="0">
      <alignment horizontal="left" wrapText="1"/>
    </xf>
    <xf numFmtId="0" fontId="4" fillId="0" borderId="0">
      <alignment horizontal="center" wrapText="1"/>
    </xf>
    <xf numFmtId="0" fontId="8" fillId="0" borderId="20">
      <alignment horizontal="center"/>
    </xf>
    <xf numFmtId="0" fontId="3" fillId="0" borderId="0">
      <alignment horizontal="center"/>
    </xf>
    <xf numFmtId="49" fontId="4" fillId="0" borderId="0">
      <alignment horizontal="center" wrapText="1"/>
    </xf>
    <xf numFmtId="0" fontId="4" fillId="0" borderId="15">
      <alignment horizontal="center" wrapText="1"/>
    </xf>
    <xf numFmtId="0" fontId="2" fillId="0" borderId="15"/>
    <xf numFmtId="0" fontId="3" fillId="0" borderId="21">
      <alignment horizontal="left"/>
    </xf>
    <xf numFmtId="0" fontId="6" fillId="0" borderId="0">
      <alignment horizontal="left"/>
    </xf>
    <xf numFmtId="0" fontId="4" fillId="0" borderId="21"/>
    <xf numFmtId="49" fontId="3" fillId="0" borderId="0"/>
    <xf numFmtId="49" fontId="3" fillId="0" borderId="21"/>
    <xf numFmtId="0" fontId="4" fillId="0" borderId="0">
      <alignment horizontal="center"/>
    </xf>
    <xf numFmtId="0" fontId="3" fillId="0" borderId="13">
      <alignment horizontal="left"/>
    </xf>
    <xf numFmtId="0" fontId="9" fillId="3" borderId="0"/>
    <xf numFmtId="0" fontId="3" fillId="0" borderId="0"/>
    <xf numFmtId="0" fontId="5" fillId="0" borderId="0"/>
    <xf numFmtId="0" fontId="4" fillId="0" borderId="0"/>
    <xf numFmtId="0" fontId="4" fillId="0" borderId="0">
      <alignment horizontal="left"/>
    </xf>
    <xf numFmtId="0" fontId="2" fillId="0" borderId="0"/>
    <xf numFmtId="0" fontId="4" fillId="0" borderId="20">
      <alignment horizontal="left"/>
    </xf>
    <xf numFmtId="49" fontId="4" fillId="0" borderId="16">
      <alignment horizontal="center" wrapText="1"/>
    </xf>
    <xf numFmtId="49" fontId="4" fillId="0" borderId="22">
      <alignment horizontal="center" shrinkToFit="1"/>
    </xf>
    <xf numFmtId="49" fontId="4" fillId="0" borderId="23">
      <alignment horizontal="center" shrinkToFit="1"/>
    </xf>
    <xf numFmtId="0" fontId="10" fillId="0" borderId="0"/>
    <xf numFmtId="49" fontId="4" fillId="0" borderId="0"/>
    <xf numFmtId="0" fontId="4" fillId="0" borderId="15">
      <alignment horizontal="left" wrapText="1"/>
    </xf>
    <xf numFmtId="0" fontId="4" fillId="0" borderId="24">
      <alignment horizontal="left" wrapText="1"/>
    </xf>
    <xf numFmtId="49" fontId="4" fillId="0" borderId="20"/>
    <xf numFmtId="0" fontId="5" fillId="0" borderId="0">
      <alignment horizontal="center"/>
    </xf>
    <xf numFmtId="0" fontId="10" fillId="0" borderId="25"/>
    <xf numFmtId="0" fontId="4" fillId="0" borderId="26">
      <alignment horizontal="right"/>
    </xf>
    <xf numFmtId="49" fontId="4" fillId="0" borderId="26">
      <alignment horizontal="right" vertical="center"/>
    </xf>
    <xf numFmtId="49" fontId="4" fillId="0" borderId="26">
      <alignment horizontal="right"/>
    </xf>
    <xf numFmtId="49" fontId="4" fillId="0" borderId="26"/>
    <xf numFmtId="0" fontId="4" fillId="0" borderId="15">
      <alignment horizontal="center"/>
    </xf>
    <xf numFmtId="0" fontId="4" fillId="0" borderId="12">
      <alignment horizontal="center"/>
    </xf>
    <xf numFmtId="49" fontId="4" fillId="0" borderId="27">
      <alignment horizontal="center"/>
    </xf>
    <xf numFmtId="165" fontId="4" fillId="0" borderId="28">
      <alignment horizontal="center"/>
    </xf>
    <xf numFmtId="49" fontId="4" fillId="0" borderId="28">
      <alignment horizontal="center" vertical="center"/>
    </xf>
    <xf numFmtId="49" fontId="4" fillId="0" borderId="28">
      <alignment horizontal="center"/>
    </xf>
    <xf numFmtId="49" fontId="4" fillId="0" borderId="29">
      <alignment horizontal="center"/>
    </xf>
    <xf numFmtId="0" fontId="11" fillId="0" borderId="0">
      <alignment horizontal="right"/>
    </xf>
    <xf numFmtId="0" fontId="11" fillId="0" borderId="1">
      <alignment horizontal="right"/>
    </xf>
    <xf numFmtId="0" fontId="11" fillId="0" borderId="30">
      <alignment horizontal="right"/>
    </xf>
    <xf numFmtId="0" fontId="4" fillId="0" borderId="19">
      <alignment horizontal="left" wrapText="1"/>
    </xf>
    <xf numFmtId="0" fontId="4" fillId="0" borderId="18">
      <alignment horizontal="left" wrapText="1"/>
    </xf>
    <xf numFmtId="0" fontId="4" fillId="0" borderId="19">
      <alignment horizontal="left" wrapText="1"/>
    </xf>
    <xf numFmtId="0" fontId="2" fillId="0" borderId="20"/>
    <xf numFmtId="0" fontId="4" fillId="0" borderId="16">
      <alignment horizontal="center" shrinkToFit="1"/>
    </xf>
    <xf numFmtId="0" fontId="4" fillId="0" borderId="22">
      <alignment horizontal="center" shrinkToFit="1"/>
    </xf>
    <xf numFmtId="49" fontId="4" fillId="0" borderId="23">
      <alignment horizontal="center" wrapText="1"/>
    </xf>
    <xf numFmtId="49" fontId="4" fillId="0" borderId="31">
      <alignment horizontal="center" shrinkToFit="1"/>
    </xf>
    <xf numFmtId="0" fontId="2" fillId="0" borderId="21"/>
    <xf numFmtId="0" fontId="4" fillId="0" borderId="12">
      <alignment horizontal="center" vertical="center" shrinkToFit="1"/>
    </xf>
    <xf numFmtId="49" fontId="4" fillId="0" borderId="2">
      <alignment horizontal="center" wrapText="1"/>
    </xf>
    <xf numFmtId="49" fontId="4" fillId="0" borderId="32">
      <alignment horizontal="center"/>
    </xf>
    <xf numFmtId="49" fontId="4" fillId="0" borderId="12">
      <alignment horizontal="center" vertical="center" shrinkToFit="1"/>
    </xf>
    <xf numFmtId="164" fontId="4" fillId="0" borderId="6">
      <alignment horizontal="right" shrinkToFit="1"/>
    </xf>
    <xf numFmtId="4" fontId="4" fillId="0" borderId="2">
      <alignment horizontal="right" wrapText="1"/>
    </xf>
    <xf numFmtId="4" fontId="4" fillId="0" borderId="32">
      <alignment horizontal="right" shrinkToFit="1"/>
    </xf>
    <xf numFmtId="49" fontId="4" fillId="0" borderId="0">
      <alignment horizontal="right"/>
    </xf>
    <xf numFmtId="4" fontId="4" fillId="0" borderId="33">
      <alignment horizontal="right" shrinkToFit="1"/>
    </xf>
    <xf numFmtId="164" fontId="4" fillId="0" borderId="34">
      <alignment horizontal="right" shrinkToFit="1"/>
    </xf>
    <xf numFmtId="4" fontId="4" fillId="0" borderId="3">
      <alignment horizontal="right" wrapText="1"/>
    </xf>
    <xf numFmtId="49" fontId="4" fillId="0" borderId="35">
      <alignment horizontal="center"/>
    </xf>
    <xf numFmtId="0" fontId="5" fillId="0" borderId="1">
      <alignment horizontal="center"/>
    </xf>
    <xf numFmtId="49" fontId="3" fillId="0" borderId="1"/>
    <xf numFmtId="49" fontId="3" fillId="0" borderId="30"/>
    <xf numFmtId="0" fontId="3" fillId="0" borderId="30">
      <alignment wrapText="1"/>
    </xf>
    <xf numFmtId="0" fontId="3" fillId="0" borderId="30"/>
    <xf numFmtId="0" fontId="4" fillId="0" borderId="0">
      <alignment wrapText="1"/>
    </xf>
    <xf numFmtId="0" fontId="4" fillId="0" borderId="15">
      <alignment horizontal="left"/>
    </xf>
    <xf numFmtId="0" fontId="4" fillId="0" borderId="11">
      <alignment horizontal="left" wrapText="1" indent="2"/>
    </xf>
    <xf numFmtId="0" fontId="4" fillId="0" borderId="36">
      <alignment horizontal="left" wrapText="1"/>
    </xf>
    <xf numFmtId="0" fontId="4" fillId="0" borderId="7">
      <alignment horizontal="left" wrapText="1" indent="2"/>
    </xf>
    <xf numFmtId="0" fontId="12" fillId="0" borderId="0"/>
    <xf numFmtId="0" fontId="13" fillId="0" borderId="0"/>
    <xf numFmtId="0" fontId="14" fillId="0" borderId="0"/>
    <xf numFmtId="0" fontId="13" fillId="0" borderId="0"/>
  </cellStyleXfs>
  <cellXfs count="97">
    <xf numFmtId="0" fontId="0" fillId="0" borderId="0" xfId="0"/>
    <xf numFmtId="0" fontId="0" fillId="0" borderId="0" xfId="0" applyProtection="1">
      <protection locked="0"/>
    </xf>
    <xf numFmtId="0" fontId="2" fillId="0" borderId="0" xfId="1" applyNumberFormat="1" applyProtection="1"/>
    <xf numFmtId="49" fontId="4" fillId="0" borderId="2" xfId="4" applyNumberFormat="1" applyProtection="1">
      <alignment horizontal="center"/>
    </xf>
    <xf numFmtId="0" fontId="4" fillId="0" borderId="3" xfId="5" applyNumberFormat="1" applyProtection="1">
      <alignment horizontal="left" wrapText="1" indent="2"/>
    </xf>
    <xf numFmtId="49" fontId="4" fillId="0" borderId="4" xfId="4" applyNumberFormat="1" applyBorder="1" applyProtection="1">
      <alignment horizontal="center"/>
    </xf>
    <xf numFmtId="0" fontId="4" fillId="0" borderId="5" xfId="5" applyNumberFormat="1" applyBorder="1" applyProtection="1">
      <alignment horizontal="left" wrapText="1" indent="2"/>
    </xf>
    <xf numFmtId="49" fontId="4" fillId="0" borderId="4" xfId="7" applyNumberFormat="1" applyBorder="1" applyProtection="1">
      <alignment horizontal="center"/>
    </xf>
    <xf numFmtId="0" fontId="4" fillId="0" borderId="8" xfId="8" applyNumberFormat="1" applyBorder="1" applyProtection="1">
      <alignment horizontal="left" wrapText="1"/>
    </xf>
    <xf numFmtId="49" fontId="4" fillId="0" borderId="10" xfId="10" applyNumberFormat="1" applyBorder="1" applyProtection="1">
      <alignment horizontal="center"/>
    </xf>
    <xf numFmtId="0" fontId="4" fillId="0" borderId="11" xfId="11" applyNumberFormat="1" applyProtection="1">
      <alignment horizontal="left" wrapText="1"/>
    </xf>
    <xf numFmtId="0" fontId="5" fillId="0" borderId="15" xfId="18" applyNumberFormat="1" applyProtection="1">
      <alignment horizontal="center"/>
    </xf>
    <xf numFmtId="0" fontId="14" fillId="0" borderId="0" xfId="133"/>
    <xf numFmtId="0" fontId="13" fillId="0" borderId="4" xfId="133" applyFont="1" applyBorder="1" applyAlignment="1">
      <alignment horizontal="center" vertical="center" wrapText="1"/>
    </xf>
    <xf numFmtId="49" fontId="13" fillId="0" borderId="4" xfId="133" applyNumberFormat="1" applyFont="1" applyFill="1" applyBorder="1" applyAlignment="1">
      <alignment horizontal="center" vertical="center" wrapText="1"/>
    </xf>
    <xf numFmtId="0" fontId="16" fillId="0" borderId="0" xfId="133" applyFont="1" applyAlignment="1">
      <alignment horizontal="center" wrapText="1"/>
    </xf>
    <xf numFmtId="166" fontId="13" fillId="0" borderId="4" xfId="133" applyNumberFormat="1" applyFont="1" applyBorder="1" applyAlignment="1">
      <alignment horizontal="right" vertical="center"/>
    </xf>
    <xf numFmtId="4" fontId="13" fillId="0" borderId="4" xfId="133" applyNumberFormat="1" applyFont="1" applyBorder="1" applyAlignment="1">
      <alignment horizontal="right" vertical="center"/>
    </xf>
    <xf numFmtId="0" fontId="13" fillId="0" borderId="4" xfId="133" applyFont="1" applyFill="1" applyBorder="1" applyAlignment="1">
      <alignment horizontal="left" vertical="center" wrapText="1"/>
    </xf>
    <xf numFmtId="0" fontId="13" fillId="0" borderId="4" xfId="134" applyNumberFormat="1" applyFont="1" applyBorder="1" applyAlignment="1">
      <alignment horizontal="center" vertical="center"/>
    </xf>
    <xf numFmtId="49" fontId="13" fillId="0" borderId="4" xfId="133" applyNumberFormat="1" applyFont="1" applyBorder="1" applyAlignment="1">
      <alignment horizontal="center" vertical="center"/>
    </xf>
    <xf numFmtId="49" fontId="13" fillId="0" borderId="4" xfId="134" applyNumberFormat="1" applyFont="1" applyBorder="1" applyAlignment="1">
      <alignment horizontal="center" vertical="center"/>
    </xf>
    <xf numFmtId="0" fontId="13" fillId="0" borderId="4" xfId="133" applyFont="1" applyBorder="1" applyAlignment="1">
      <alignment horizontal="center" vertical="center"/>
    </xf>
    <xf numFmtId="4" fontId="13" fillId="0" borderId="4" xfId="133" applyNumberFormat="1" applyFont="1" applyFill="1" applyBorder="1" applyAlignment="1">
      <alignment horizontal="right" vertical="center"/>
    </xf>
    <xf numFmtId="166" fontId="13" fillId="0" borderId="4" xfId="133" applyNumberFormat="1" applyFont="1" applyBorder="1"/>
    <xf numFmtId="0" fontId="14" fillId="0" borderId="0" xfId="133" applyAlignment="1">
      <alignment horizontal="right"/>
    </xf>
    <xf numFmtId="0" fontId="2" fillId="0" borderId="21" xfId="108" applyNumberFormat="1" applyProtection="1"/>
    <xf numFmtId="0" fontId="2" fillId="0" borderId="20" xfId="103" applyNumberFormat="1" applyProtection="1"/>
    <xf numFmtId="4" fontId="4" fillId="0" borderId="32" xfId="115" applyNumberFormat="1" applyProtection="1">
      <alignment horizontal="right" shrinkToFit="1"/>
    </xf>
    <xf numFmtId="49" fontId="4" fillId="0" borderId="32" xfId="111" applyNumberFormat="1" applyProtection="1">
      <alignment horizontal="center"/>
    </xf>
    <xf numFmtId="0" fontId="4" fillId="0" borderId="18" xfId="101" applyNumberFormat="1" applyProtection="1">
      <alignment horizontal="left" wrapText="1"/>
    </xf>
    <xf numFmtId="4" fontId="4" fillId="0" borderId="2" xfId="114" applyNumberFormat="1" applyProtection="1">
      <alignment horizontal="right" wrapText="1"/>
    </xf>
    <xf numFmtId="49" fontId="4" fillId="0" borderId="2" xfId="110" applyNumberFormat="1" applyProtection="1">
      <alignment horizontal="center" wrapText="1"/>
    </xf>
    <xf numFmtId="0" fontId="4" fillId="0" borderId="19" xfId="100" applyNumberFormat="1" applyProtection="1">
      <alignment horizontal="left" wrapText="1"/>
    </xf>
    <xf numFmtId="2" fontId="15" fillId="4" borderId="4" xfId="0" applyNumberFormat="1" applyFont="1" applyFill="1" applyBorder="1" applyAlignment="1">
      <alignment horizontal="right" vertical="center" wrapText="1"/>
    </xf>
    <xf numFmtId="49" fontId="3" fillId="0" borderId="30" xfId="123" applyNumberFormat="1" applyProtection="1"/>
    <xf numFmtId="164" fontId="4" fillId="0" borderId="6" xfId="113" applyNumberFormat="1" applyProtection="1">
      <alignment horizontal="right" shrinkToFit="1"/>
    </xf>
    <xf numFmtId="49" fontId="4" fillId="0" borderId="6" xfId="7" applyNumberFormat="1" applyProtection="1">
      <alignment horizontal="center"/>
    </xf>
    <xf numFmtId="0" fontId="4" fillId="0" borderId="7" xfId="8" applyNumberFormat="1" applyProtection="1">
      <alignment horizontal="left" wrapText="1"/>
    </xf>
    <xf numFmtId="4" fontId="4" fillId="0" borderId="9" xfId="9" applyNumberFormat="1" applyProtection="1">
      <alignment horizontal="right" shrinkToFit="1"/>
    </xf>
    <xf numFmtId="49" fontId="4" fillId="0" borderId="9" xfId="10" applyNumberFormat="1" applyProtection="1">
      <alignment horizontal="center"/>
    </xf>
    <xf numFmtId="0" fontId="5" fillId="0" borderId="0" xfId="84" applyNumberFormat="1" applyProtection="1">
      <alignment horizontal="center"/>
    </xf>
    <xf numFmtId="4" fontId="4" fillId="0" borderId="40" xfId="9" applyNumberFormat="1" applyBorder="1" applyProtection="1">
      <alignment horizontal="right" shrinkToFit="1"/>
    </xf>
    <xf numFmtId="4" fontId="4" fillId="0" borderId="41" xfId="6" applyNumberFormat="1" applyBorder="1" applyProtection="1">
      <alignment horizontal="right" shrinkToFit="1"/>
    </xf>
    <xf numFmtId="4" fontId="4" fillId="0" borderId="41" xfId="3" applyNumberFormat="1" applyBorder="1" applyProtection="1">
      <alignment horizontal="right" shrinkToFit="1"/>
    </xf>
    <xf numFmtId="4" fontId="4" fillId="0" borderId="5" xfId="3" applyNumberFormat="1" applyBorder="1" applyProtection="1">
      <alignment horizontal="right" shrinkToFit="1"/>
    </xf>
    <xf numFmtId="0" fontId="15" fillId="0" borderId="0" xfId="0" applyFont="1" applyProtection="1">
      <protection locked="0"/>
    </xf>
    <xf numFmtId="0" fontId="7" fillId="0" borderId="4" xfId="2" applyNumberFormat="1" applyFont="1" applyBorder="1" applyProtection="1"/>
    <xf numFmtId="0" fontId="7" fillId="0" borderId="0" xfId="1" applyNumberFormat="1" applyFont="1" applyProtection="1"/>
    <xf numFmtId="10" fontId="0" fillId="0" borderId="4" xfId="0" applyNumberFormat="1" applyBorder="1" applyProtection="1">
      <protection locked="0"/>
    </xf>
    <xf numFmtId="0" fontId="12" fillId="0" borderId="0" xfId="131"/>
    <xf numFmtId="4" fontId="18" fillId="0" borderId="4" xfId="131" applyNumberFormat="1" applyFont="1" applyBorder="1" applyAlignment="1"/>
    <xf numFmtId="49" fontId="19" fillId="0" borderId="4" xfId="131" applyNumberFormat="1" applyFont="1" applyBorder="1" applyAlignment="1">
      <alignment horizontal="center"/>
    </xf>
    <xf numFmtId="0" fontId="18" fillId="0" borderId="4" xfId="131" applyFont="1" applyFill="1" applyBorder="1" applyAlignment="1">
      <alignment vertical="center" wrapText="1"/>
    </xf>
    <xf numFmtId="0" fontId="18" fillId="0" borderId="4" xfId="131" applyFont="1" applyBorder="1" applyAlignment="1">
      <alignment vertical="center" wrapText="1"/>
    </xf>
    <xf numFmtId="4" fontId="18" fillId="0" borderId="4" xfId="131" applyNumberFormat="1" applyFont="1" applyBorder="1"/>
    <xf numFmtId="49" fontId="18" fillId="0" borderId="4" xfId="131" applyNumberFormat="1" applyFont="1" applyBorder="1" applyAlignment="1">
      <alignment horizontal="center" vertical="center" wrapText="1"/>
    </xf>
    <xf numFmtId="0" fontId="18" fillId="0" borderId="4" xfId="131" applyFont="1" applyBorder="1" applyAlignment="1">
      <alignment horizontal="center" vertical="center" wrapText="1"/>
    </xf>
    <xf numFmtId="0" fontId="17" fillId="0" borderId="0" xfId="131" applyFont="1" applyBorder="1" applyAlignment="1">
      <alignment horizontal="center" vertical="center"/>
    </xf>
    <xf numFmtId="10" fontId="12" fillId="0" borderId="0" xfId="131" applyNumberFormat="1"/>
    <xf numFmtId="10" fontId="18" fillId="0" borderId="0" xfId="131" applyNumberFormat="1" applyFont="1" applyAlignment="1">
      <alignment horizontal="right"/>
    </xf>
    <xf numFmtId="10" fontId="13" fillId="0" borderId="4" xfId="133" applyNumberFormat="1" applyFont="1" applyBorder="1" applyAlignment="1">
      <alignment horizontal="center" vertical="center" wrapText="1"/>
    </xf>
    <xf numFmtId="10" fontId="18" fillId="0" borderId="4" xfId="131" applyNumberFormat="1" applyFont="1" applyBorder="1"/>
    <xf numFmtId="0" fontId="20" fillId="0" borderId="0" xfId="131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19" xfId="100" applyNumberFormat="1" applyFont="1" applyProtection="1">
      <alignment horizontal="left" wrapText="1"/>
    </xf>
    <xf numFmtId="4" fontId="4" fillId="0" borderId="5" xfId="114" applyNumberFormat="1" applyBorder="1" applyProtection="1">
      <alignment horizontal="right" wrapText="1"/>
    </xf>
    <xf numFmtId="2" fontId="15" fillId="4" borderId="41" xfId="0" applyNumberFormat="1" applyFont="1" applyFill="1" applyBorder="1" applyAlignment="1">
      <alignment horizontal="right" vertical="center" wrapText="1"/>
    </xf>
    <xf numFmtId="4" fontId="4" fillId="0" borderId="5" xfId="9" applyNumberFormat="1" applyBorder="1" applyProtection="1">
      <alignment horizontal="right" shrinkToFit="1"/>
    </xf>
    <xf numFmtId="10" fontId="0" fillId="0" borderId="0" xfId="0" applyNumberFormat="1" applyProtection="1">
      <protection locked="0"/>
    </xf>
    <xf numFmtId="0" fontId="7" fillId="0" borderId="4" xfId="17" applyNumberFormat="1" applyFont="1" applyBorder="1" applyAlignment="1" applyProtection="1">
      <alignment horizontal="center" vertical="top" wrapText="1"/>
    </xf>
    <xf numFmtId="0" fontId="15" fillId="0" borderId="4" xfId="0" applyFont="1" applyBorder="1" applyAlignment="1" applyProtection="1">
      <alignment horizontal="center" vertical="top" wrapText="1"/>
      <protection locked="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18" applyNumberFormat="1" applyBorder="1" applyAlignment="1" applyProtection="1">
      <alignment horizontal="center"/>
    </xf>
    <xf numFmtId="0" fontId="4" fillId="0" borderId="6" xfId="16" applyNumberFormat="1" applyBorder="1" applyProtection="1">
      <alignment horizontal="center" vertical="top" wrapText="1"/>
    </xf>
    <xf numFmtId="0" fontId="4" fillId="0" borderId="38" xfId="16" applyNumberFormat="1" applyBorder="1" applyProtection="1">
      <alignment horizontal="center" vertical="top" wrapText="1"/>
    </xf>
    <xf numFmtId="0" fontId="4" fillId="0" borderId="2" xfId="16" applyNumberFormat="1" applyBorder="1" applyProtection="1">
      <alignment horizontal="center" vertical="top" wrapText="1"/>
    </xf>
    <xf numFmtId="49" fontId="4" fillId="0" borderId="39" xfId="15" applyNumberFormat="1" applyBorder="1" applyProtection="1">
      <alignment horizontal="center" vertical="top" wrapText="1"/>
    </xf>
    <xf numFmtId="49" fontId="4" fillId="0" borderId="39" xfId="15" applyBorder="1">
      <alignment horizontal="center" vertical="top" wrapText="1"/>
    </xf>
    <xf numFmtId="0" fontId="4" fillId="0" borderId="13" xfId="16" applyNumberFormat="1" applyProtection="1">
      <alignment horizontal="center" vertical="top" wrapText="1"/>
    </xf>
    <xf numFmtId="0" fontId="4" fillId="0" borderId="13" xfId="16">
      <alignment horizontal="center" vertical="top" wrapText="1"/>
    </xf>
    <xf numFmtId="0" fontId="18" fillId="0" borderId="0" xfId="131" applyFont="1" applyFill="1" applyBorder="1" applyAlignment="1">
      <alignment horizontal="center" vertical="center" wrapText="1"/>
    </xf>
    <xf numFmtId="0" fontId="17" fillId="0" borderId="37" xfId="131" applyFont="1" applyBorder="1" applyAlignment="1">
      <alignment horizontal="center" vertical="center"/>
    </xf>
    <xf numFmtId="0" fontId="20" fillId="0" borderId="0" xfId="131" applyFont="1" applyAlignment="1">
      <alignment horizontal="left" vertical="center" wrapText="1"/>
    </xf>
    <xf numFmtId="0" fontId="18" fillId="0" borderId="0" xfId="131" applyFont="1" applyAlignment="1">
      <alignment horizontal="right" vertical="center" wrapText="1"/>
    </xf>
    <xf numFmtId="0" fontId="17" fillId="0" borderId="37" xfId="133" applyFont="1" applyBorder="1" applyAlignment="1">
      <alignment horizontal="center" vertical="center"/>
    </xf>
    <xf numFmtId="0" fontId="13" fillId="0" borderId="0" xfId="133" applyFont="1" applyFill="1" applyBorder="1" applyAlignment="1">
      <alignment horizontal="center" vertical="center" wrapText="1"/>
    </xf>
    <xf numFmtId="0" fontId="16" fillId="0" borderId="0" xfId="133" applyFont="1" applyAlignment="1">
      <alignment horizontal="left" wrapText="1"/>
    </xf>
    <xf numFmtId="0" fontId="15" fillId="0" borderId="0" xfId="133" applyFont="1" applyAlignment="1">
      <alignment horizontal="center"/>
    </xf>
    <xf numFmtId="0" fontId="13" fillId="0" borderId="0" xfId="0" applyFont="1" applyAlignment="1">
      <alignment horizontal="center"/>
    </xf>
    <xf numFmtId="0" fontId="22" fillId="0" borderId="42" xfId="121" applyNumberFormat="1" applyFont="1" applyBorder="1" applyAlignment="1" applyProtection="1">
      <alignment horizontal="center" vertical="top" wrapText="1"/>
    </xf>
    <xf numFmtId="0" fontId="22" fillId="0" borderId="43" xfId="121" applyNumberFormat="1" applyFont="1" applyBorder="1" applyAlignment="1" applyProtection="1">
      <alignment horizontal="center" vertical="top" wrapText="1"/>
    </xf>
    <xf numFmtId="0" fontId="22" fillId="0" borderId="44" xfId="121" applyNumberFormat="1" applyFont="1" applyBorder="1" applyAlignment="1" applyProtection="1">
      <alignment horizontal="center" vertical="top" wrapText="1"/>
    </xf>
    <xf numFmtId="10" fontId="21" fillId="0" borderId="42" xfId="0" applyNumberFormat="1" applyFont="1" applyBorder="1" applyAlignment="1" applyProtection="1">
      <alignment horizontal="center" vertical="top" wrapText="1"/>
      <protection locked="0"/>
    </xf>
    <xf numFmtId="10" fontId="21" fillId="0" borderId="43" xfId="0" applyNumberFormat="1" applyFont="1" applyBorder="1" applyAlignment="1" applyProtection="1">
      <alignment horizontal="center" vertical="top" wrapText="1"/>
      <protection locked="0"/>
    </xf>
    <xf numFmtId="10" fontId="21" fillId="0" borderId="44" xfId="0" applyNumberFormat="1" applyFont="1" applyBorder="1" applyAlignment="1" applyProtection="1">
      <alignment horizontal="center" vertical="top" wrapText="1"/>
      <protection locked="0"/>
    </xf>
    <xf numFmtId="0" fontId="16" fillId="0" borderId="0" xfId="133" applyFont="1" applyAlignment="1">
      <alignment horizontal="right" wrapText="1"/>
    </xf>
  </cellXfs>
  <cellStyles count="135">
    <cellStyle name="br" xfId="19"/>
    <cellStyle name="col" xfId="20"/>
    <cellStyle name="st128" xfId="21"/>
    <cellStyle name="style0" xfId="22"/>
    <cellStyle name="td" xfId="23"/>
    <cellStyle name="tr" xfId="24"/>
    <cellStyle name="xl100" xfId="25"/>
    <cellStyle name="xl101" xfId="26"/>
    <cellStyle name="xl102" xfId="27"/>
    <cellStyle name="xl103" xfId="28"/>
    <cellStyle name="xl104" xfId="29"/>
    <cellStyle name="xl105" xfId="30"/>
    <cellStyle name="xl106" xfId="31"/>
    <cellStyle name="xl107" xfId="32"/>
    <cellStyle name="xl108" xfId="33"/>
    <cellStyle name="xl109" xfId="34"/>
    <cellStyle name="xl110" xfId="35"/>
    <cellStyle name="xl111" xfId="36"/>
    <cellStyle name="xl112" xfId="37"/>
    <cellStyle name="xl113" xfId="38"/>
    <cellStyle name="xl114" xfId="39"/>
    <cellStyle name="xl115" xfId="40"/>
    <cellStyle name="xl116" xfId="41"/>
    <cellStyle name="xl117" xfId="42"/>
    <cellStyle name="xl118" xfId="43"/>
    <cellStyle name="xl119" xfId="44"/>
    <cellStyle name="xl120" xfId="45"/>
    <cellStyle name="xl121" xfId="46"/>
    <cellStyle name="xl122" xfId="47"/>
    <cellStyle name="xl123" xfId="48"/>
    <cellStyle name="xl124" xfId="49"/>
    <cellStyle name="xl125" xfId="50"/>
    <cellStyle name="xl126" xfId="51"/>
    <cellStyle name="xl127" xfId="52"/>
    <cellStyle name="xl128" xfId="53"/>
    <cellStyle name="xl129" xfId="54"/>
    <cellStyle name="xl130" xfId="55"/>
    <cellStyle name="xl131" xfId="56"/>
    <cellStyle name="xl132" xfId="57"/>
    <cellStyle name="xl133" xfId="58"/>
    <cellStyle name="xl134" xfId="59"/>
    <cellStyle name="xl135" xfId="60"/>
    <cellStyle name="xl136" xfId="61"/>
    <cellStyle name="xl137" xfId="62"/>
    <cellStyle name="xl138" xfId="63"/>
    <cellStyle name="xl139" xfId="64"/>
    <cellStyle name="xl140" xfId="65"/>
    <cellStyle name="xl141" xfId="66"/>
    <cellStyle name="xl142" xfId="67"/>
    <cellStyle name="xl143" xfId="68"/>
    <cellStyle name="xl21" xfId="69"/>
    <cellStyle name="xl22" xfId="70"/>
    <cellStyle name="xl23" xfId="71"/>
    <cellStyle name="xl24" xfId="72"/>
    <cellStyle name="xl25" xfId="73"/>
    <cellStyle name="xl26" xfId="16"/>
    <cellStyle name="xl27" xfId="14"/>
    <cellStyle name="xl28" xfId="11"/>
    <cellStyle name="xl29" xfId="8"/>
    <cellStyle name="xl30" xfId="5"/>
    <cellStyle name="xl31" xfId="1"/>
    <cellStyle name="xl32" xfId="74"/>
    <cellStyle name="xl33" xfId="75"/>
    <cellStyle name="xl34" xfId="13"/>
    <cellStyle name="xl35" xfId="76"/>
    <cellStyle name="xl36" xfId="77"/>
    <cellStyle name="xl37" xfId="78"/>
    <cellStyle name="xl38" xfId="79"/>
    <cellStyle name="xl39" xfId="10"/>
    <cellStyle name="xl40" xfId="7"/>
    <cellStyle name="xl41" xfId="4"/>
    <cellStyle name="xl42" xfId="80"/>
    <cellStyle name="xl43" xfId="81"/>
    <cellStyle name="xl44" xfId="82"/>
    <cellStyle name="xl45" xfId="83"/>
    <cellStyle name="xl46" xfId="15"/>
    <cellStyle name="xl47" xfId="12"/>
    <cellStyle name="xl48" xfId="9"/>
    <cellStyle name="xl49" xfId="6"/>
    <cellStyle name="xl50" xfId="3"/>
    <cellStyle name="xl51" xfId="84"/>
    <cellStyle name="xl52" xfId="85"/>
    <cellStyle name="xl53" xfId="86"/>
    <cellStyle name="xl54" xfId="87"/>
    <cellStyle name="xl55" xfId="88"/>
    <cellStyle name="xl56" xfId="89"/>
    <cellStyle name="xl57" xfId="90"/>
    <cellStyle name="xl58" xfId="91"/>
    <cellStyle name="xl59" xfId="92"/>
    <cellStyle name="xl60" xfId="93"/>
    <cellStyle name="xl61" xfId="94"/>
    <cellStyle name="xl62" xfId="95"/>
    <cellStyle name="xl63" xfId="96"/>
    <cellStyle name="xl64" xfId="18"/>
    <cellStyle name="xl65" xfId="97"/>
    <cellStyle name="xl66" xfId="98"/>
    <cellStyle name="xl67" xfId="99"/>
    <cellStyle name="xl68" xfId="17"/>
    <cellStyle name="xl69" xfId="2"/>
    <cellStyle name="xl70" xfId="100"/>
    <cellStyle name="xl71" xfId="101"/>
    <cellStyle name="xl71 2" xfId="102"/>
    <cellStyle name="xl72" xfId="103"/>
    <cellStyle name="xl73" xfId="104"/>
    <cellStyle name="xl74" xfId="105"/>
    <cellStyle name="xl75" xfId="106"/>
    <cellStyle name="xl76" xfId="107"/>
    <cellStyle name="xl77" xfId="108"/>
    <cellStyle name="xl78" xfId="109"/>
    <cellStyle name="xl79" xfId="110"/>
    <cellStyle name="xl80" xfId="111"/>
    <cellStyle name="xl81" xfId="112"/>
    <cellStyle name="xl82" xfId="113"/>
    <cellStyle name="xl83" xfId="114"/>
    <cellStyle name="xl84" xfId="115"/>
    <cellStyle name="xl85" xfId="116"/>
    <cellStyle name="xl86" xfId="117"/>
    <cellStyle name="xl87" xfId="118"/>
    <cellStyle name="xl88" xfId="119"/>
    <cellStyle name="xl89" xfId="120"/>
    <cellStyle name="xl90" xfId="121"/>
    <cellStyle name="xl91" xfId="122"/>
    <cellStyle name="xl92" xfId="123"/>
    <cellStyle name="xl93" xfId="124"/>
    <cellStyle name="xl94" xfId="125"/>
    <cellStyle name="xl95" xfId="126"/>
    <cellStyle name="xl96" xfId="127"/>
    <cellStyle name="xl97" xfId="128"/>
    <cellStyle name="xl98" xfId="129"/>
    <cellStyle name="xl99" xfId="130"/>
    <cellStyle name="Обычный" xfId="0" builtinId="0"/>
    <cellStyle name="Обычный 2" xfId="131"/>
    <cellStyle name="Обычный 3" xfId="132"/>
    <cellStyle name="Обычный 4" xfId="133"/>
    <cellStyle name="Обычный_Лист1" xfId="13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4"/>
  <sheetViews>
    <sheetView topLeftCell="A19" zoomScaleSheetLayoutView="100" workbookViewId="0">
      <selection activeCell="A17" sqref="A17"/>
    </sheetView>
  </sheetViews>
  <sheetFormatPr defaultColWidth="9.109375" defaultRowHeight="14.4"/>
  <cols>
    <col min="1" max="1" width="21.21875" style="1" customWidth="1"/>
    <col min="2" max="2" width="50.6640625" style="1" customWidth="1"/>
    <col min="3" max="3" width="12.77734375" style="1" customWidth="1"/>
    <col min="4" max="4" width="13.5546875" style="46" customWidth="1"/>
    <col min="5" max="16384" width="9.109375" style="1"/>
  </cols>
  <sheetData>
    <row r="1" spans="1:5" ht="68.400000000000006" customHeight="1">
      <c r="C1" s="72" t="s">
        <v>304</v>
      </c>
      <c r="D1" s="72"/>
      <c r="E1" s="72"/>
    </row>
    <row r="2" spans="1:5" ht="24" customHeight="1">
      <c r="A2" s="73" t="s">
        <v>306</v>
      </c>
      <c r="B2" s="73"/>
      <c r="C2" s="73"/>
      <c r="D2" s="73"/>
      <c r="E2" s="73"/>
    </row>
    <row r="3" spans="1:5" ht="12.9" customHeight="1">
      <c r="A3" s="79" t="s">
        <v>74</v>
      </c>
      <c r="B3" s="74" t="s">
        <v>75</v>
      </c>
      <c r="C3" s="77" t="s">
        <v>281</v>
      </c>
      <c r="D3" s="70" t="s">
        <v>282</v>
      </c>
      <c r="E3" s="71" t="s">
        <v>106</v>
      </c>
    </row>
    <row r="4" spans="1:5" ht="12" customHeight="1">
      <c r="A4" s="80"/>
      <c r="B4" s="75"/>
      <c r="C4" s="78"/>
      <c r="D4" s="70"/>
      <c r="E4" s="71"/>
    </row>
    <row r="5" spans="1:5" ht="14.25" customHeight="1" thickBot="1">
      <c r="A5" s="80"/>
      <c r="B5" s="76"/>
      <c r="C5" s="78"/>
      <c r="D5" s="70"/>
      <c r="E5" s="71"/>
    </row>
    <row r="6" spans="1:5" ht="17.25" customHeight="1">
      <c r="A6" s="9" t="s">
        <v>72</v>
      </c>
      <c r="B6" s="10" t="s">
        <v>73</v>
      </c>
      <c r="C6" s="42">
        <f>SUM(C7+C28)</f>
        <v>7939497.3599999994</v>
      </c>
      <c r="D6" s="42">
        <f>SUM(D7+D28)</f>
        <v>5689435.0099999998</v>
      </c>
      <c r="E6" s="49">
        <f>SUM(D6/C6)</f>
        <v>0.71659889184722902</v>
      </c>
    </row>
    <row r="7" spans="1:5" ht="15" customHeight="1">
      <c r="A7" s="7"/>
      <c r="B7" s="8" t="s">
        <v>71</v>
      </c>
      <c r="C7" s="43">
        <f>SUM(C8+C20)</f>
        <v>997863.68</v>
      </c>
      <c r="D7" s="43">
        <f>SUM(D8+D20)</f>
        <v>1314387.8599999999</v>
      </c>
      <c r="E7" s="49">
        <f t="shared" ref="E7:E43" si="0">SUM(D7/C7)</f>
        <v>1.3172018246019335</v>
      </c>
    </row>
    <row r="8" spans="1:5">
      <c r="A8" s="5" t="s">
        <v>70</v>
      </c>
      <c r="B8" s="6" t="s">
        <v>47</v>
      </c>
      <c r="C8" s="44">
        <f>SUM(C9+C12)</f>
        <v>955500</v>
      </c>
      <c r="D8" s="44">
        <f>SUM(D9+D12)</f>
        <v>1272024.18</v>
      </c>
      <c r="E8" s="49">
        <f t="shared" si="0"/>
        <v>1.3312654945054945</v>
      </c>
    </row>
    <row r="9" spans="1:5">
      <c r="A9" s="3" t="s">
        <v>68</v>
      </c>
      <c r="B9" s="4" t="s">
        <v>69</v>
      </c>
      <c r="C9" s="45">
        <f>SUM(C10)</f>
        <v>55500</v>
      </c>
      <c r="D9" s="45">
        <f>SUM(D10)</f>
        <v>59090.92</v>
      </c>
      <c r="E9" s="49">
        <f t="shared" si="0"/>
        <v>1.0647012612612612</v>
      </c>
    </row>
    <row r="10" spans="1:5">
      <c r="A10" s="3" t="s">
        <v>66</v>
      </c>
      <c r="B10" s="4" t="s">
        <v>67</v>
      </c>
      <c r="C10" s="45">
        <f>SUM(C11)</f>
        <v>55500</v>
      </c>
      <c r="D10" s="45">
        <f>SUM(D11)</f>
        <v>59090.92</v>
      </c>
      <c r="E10" s="49">
        <f t="shared" si="0"/>
        <v>1.0647012612612612</v>
      </c>
    </row>
    <row r="11" spans="1:5" ht="52.2">
      <c r="A11" s="3" t="s">
        <v>64</v>
      </c>
      <c r="B11" s="4" t="s">
        <v>65</v>
      </c>
      <c r="C11" s="45">
        <v>55500</v>
      </c>
      <c r="D11" s="47">
        <v>59090.92</v>
      </c>
      <c r="E11" s="49">
        <f t="shared" si="0"/>
        <v>1.0647012612612612</v>
      </c>
    </row>
    <row r="12" spans="1:5">
      <c r="A12" s="3" t="s">
        <v>62</v>
      </c>
      <c r="B12" s="4" t="s">
        <v>63</v>
      </c>
      <c r="C12" s="45">
        <f>SUM(C13+C15)</f>
        <v>900000</v>
      </c>
      <c r="D12" s="45">
        <f>SUM(D13+D15)</f>
        <v>1212933.26</v>
      </c>
      <c r="E12" s="49">
        <f t="shared" si="0"/>
        <v>1.3477036222222223</v>
      </c>
    </row>
    <row r="13" spans="1:5">
      <c r="A13" s="3" t="s">
        <v>60</v>
      </c>
      <c r="B13" s="4" t="s">
        <v>61</v>
      </c>
      <c r="C13" s="45">
        <f>SUM(C14)</f>
        <v>300000</v>
      </c>
      <c r="D13" s="45">
        <f>SUM(D14)</f>
        <v>529891.79</v>
      </c>
      <c r="E13" s="49">
        <f t="shared" si="0"/>
        <v>1.7663059666666667</v>
      </c>
    </row>
    <row r="14" spans="1:5" ht="31.8">
      <c r="A14" s="3" t="s">
        <v>58</v>
      </c>
      <c r="B14" s="4" t="s">
        <v>59</v>
      </c>
      <c r="C14" s="45">
        <v>300000</v>
      </c>
      <c r="D14" s="47">
        <v>529891.79</v>
      </c>
      <c r="E14" s="49">
        <f t="shared" si="0"/>
        <v>1.7663059666666667</v>
      </c>
    </row>
    <row r="15" spans="1:5">
      <c r="A15" s="3" t="s">
        <v>56</v>
      </c>
      <c r="B15" s="4" t="s">
        <v>57</v>
      </c>
      <c r="C15" s="45">
        <f>SUM(C16+C18)</f>
        <v>600000</v>
      </c>
      <c r="D15" s="45">
        <f>SUM(D16+D18)</f>
        <v>683041.47</v>
      </c>
      <c r="E15" s="49">
        <f t="shared" si="0"/>
        <v>1.1384024499999998</v>
      </c>
    </row>
    <row r="16" spans="1:5">
      <c r="A16" s="3" t="s">
        <v>54</v>
      </c>
      <c r="B16" s="4" t="s">
        <v>55</v>
      </c>
      <c r="C16" s="45">
        <f>SUM(C17)</f>
        <v>300000</v>
      </c>
      <c r="D16" s="45">
        <f>SUM(D17)</f>
        <v>222172.15</v>
      </c>
      <c r="E16" s="49">
        <f t="shared" si="0"/>
        <v>0.74057383333333326</v>
      </c>
    </row>
    <row r="17" spans="1:5" ht="21.6">
      <c r="A17" s="3" t="s">
        <v>52</v>
      </c>
      <c r="B17" s="4" t="s">
        <v>53</v>
      </c>
      <c r="C17" s="45">
        <v>300000</v>
      </c>
      <c r="D17" s="47">
        <v>222172.15</v>
      </c>
      <c r="E17" s="49">
        <f t="shared" si="0"/>
        <v>0.74057383333333326</v>
      </c>
    </row>
    <row r="18" spans="1:5">
      <c r="A18" s="3" t="s">
        <v>50</v>
      </c>
      <c r="B18" s="4" t="s">
        <v>51</v>
      </c>
      <c r="C18" s="45">
        <f>SUM(C19)</f>
        <v>300000</v>
      </c>
      <c r="D18" s="45">
        <f>SUM(D19)</f>
        <v>460869.32</v>
      </c>
      <c r="E18" s="49">
        <f t="shared" si="0"/>
        <v>1.5362310666666668</v>
      </c>
    </row>
    <row r="19" spans="1:5" ht="21.6">
      <c r="A19" s="3" t="s">
        <v>48</v>
      </c>
      <c r="B19" s="4" t="s">
        <v>49</v>
      </c>
      <c r="C19" s="45">
        <v>300000</v>
      </c>
      <c r="D19" s="47">
        <v>460869.32</v>
      </c>
      <c r="E19" s="49">
        <f t="shared" si="0"/>
        <v>1.5362310666666668</v>
      </c>
    </row>
    <row r="20" spans="1:5">
      <c r="A20" s="3" t="s">
        <v>46</v>
      </c>
      <c r="B20" s="4" t="s">
        <v>47</v>
      </c>
      <c r="C20" s="45">
        <f>SUM(C21+C25)</f>
        <v>42363.68</v>
      </c>
      <c r="D20" s="45">
        <f>SUM(D21+D25)</f>
        <v>42363.68</v>
      </c>
      <c r="E20" s="49">
        <f t="shared" si="0"/>
        <v>1</v>
      </c>
    </row>
    <row r="21" spans="1:5" ht="21.6">
      <c r="A21" s="3" t="s">
        <v>44</v>
      </c>
      <c r="B21" s="4" t="s">
        <v>45</v>
      </c>
      <c r="C21" s="45">
        <f t="shared" ref="C21:D23" si="1">SUM(C22)</f>
        <v>14363.68</v>
      </c>
      <c r="D21" s="45">
        <f t="shared" si="1"/>
        <v>14363.68</v>
      </c>
      <c r="E21" s="49">
        <f t="shared" si="0"/>
        <v>1</v>
      </c>
    </row>
    <row r="22" spans="1:5" ht="62.4">
      <c r="A22" s="3" t="s">
        <v>42</v>
      </c>
      <c r="B22" s="4" t="s">
        <v>43</v>
      </c>
      <c r="C22" s="45">
        <f t="shared" si="1"/>
        <v>14363.68</v>
      </c>
      <c r="D22" s="45">
        <f t="shared" si="1"/>
        <v>14363.68</v>
      </c>
      <c r="E22" s="49">
        <f t="shared" si="0"/>
        <v>1</v>
      </c>
    </row>
    <row r="23" spans="1:5" ht="52.2">
      <c r="A23" s="3" t="s">
        <v>40</v>
      </c>
      <c r="B23" s="4" t="s">
        <v>41</v>
      </c>
      <c r="C23" s="45">
        <f t="shared" si="1"/>
        <v>14363.68</v>
      </c>
      <c r="D23" s="45">
        <f t="shared" si="1"/>
        <v>14363.68</v>
      </c>
      <c r="E23" s="49">
        <f t="shared" si="0"/>
        <v>1</v>
      </c>
    </row>
    <row r="24" spans="1:5" ht="42">
      <c r="A24" s="3" t="s">
        <v>38</v>
      </c>
      <c r="B24" s="4" t="s">
        <v>39</v>
      </c>
      <c r="C24" s="45">
        <v>14363.68</v>
      </c>
      <c r="D24" s="47">
        <v>14363.68</v>
      </c>
      <c r="E24" s="49">
        <f t="shared" si="0"/>
        <v>1</v>
      </c>
    </row>
    <row r="25" spans="1:5">
      <c r="A25" s="3" t="s">
        <v>36</v>
      </c>
      <c r="B25" s="4" t="s">
        <v>37</v>
      </c>
      <c r="C25" s="45">
        <f>SUM(C26)</f>
        <v>28000</v>
      </c>
      <c r="D25" s="45">
        <f>SUM(D26)</f>
        <v>28000</v>
      </c>
      <c r="E25" s="49">
        <f t="shared" si="0"/>
        <v>1</v>
      </c>
    </row>
    <row r="26" spans="1:5" ht="21.6">
      <c r="A26" s="3" t="s">
        <v>34</v>
      </c>
      <c r="B26" s="4" t="s">
        <v>35</v>
      </c>
      <c r="C26" s="45">
        <f>SUM(C27)</f>
        <v>28000</v>
      </c>
      <c r="D26" s="45">
        <f>SUM(D27)</f>
        <v>28000</v>
      </c>
      <c r="E26" s="49">
        <f t="shared" si="0"/>
        <v>1</v>
      </c>
    </row>
    <row r="27" spans="1:5" ht="31.8">
      <c r="A27" s="3" t="s">
        <v>32</v>
      </c>
      <c r="B27" s="4" t="s">
        <v>33</v>
      </c>
      <c r="C27" s="45">
        <v>28000</v>
      </c>
      <c r="D27" s="47">
        <v>28000</v>
      </c>
      <c r="E27" s="49">
        <f t="shared" si="0"/>
        <v>1</v>
      </c>
    </row>
    <row r="28" spans="1:5">
      <c r="A28" s="3" t="s">
        <v>30</v>
      </c>
      <c r="B28" s="4" t="s">
        <v>31</v>
      </c>
      <c r="C28" s="45">
        <f>SUM(C29)</f>
        <v>6941633.6799999997</v>
      </c>
      <c r="D28" s="45">
        <f>SUM(D29)</f>
        <v>4375047.1500000004</v>
      </c>
      <c r="E28" s="49">
        <f t="shared" si="0"/>
        <v>0.63026188814964956</v>
      </c>
    </row>
    <row r="29" spans="1:5" ht="21.6">
      <c r="A29" s="3" t="s">
        <v>28</v>
      </c>
      <c r="B29" s="4" t="s">
        <v>29</v>
      </c>
      <c r="C29" s="45">
        <f>SUM(C30+C33+C36+C39)</f>
        <v>6941633.6799999997</v>
      </c>
      <c r="D29" s="45">
        <f>SUM(D30+D33+D36+D39)</f>
        <v>4375047.1500000004</v>
      </c>
      <c r="E29" s="49">
        <f t="shared" si="0"/>
        <v>0.63026188814964956</v>
      </c>
    </row>
    <row r="30" spans="1:5">
      <c r="A30" s="3" t="s">
        <v>26</v>
      </c>
      <c r="B30" s="4" t="s">
        <v>27</v>
      </c>
      <c r="C30" s="45">
        <f>SUM(C31)</f>
        <v>1984528</v>
      </c>
      <c r="D30" s="45">
        <f>SUM(D31)</f>
        <v>1984528</v>
      </c>
      <c r="E30" s="49">
        <f t="shared" si="0"/>
        <v>1</v>
      </c>
    </row>
    <row r="31" spans="1:5">
      <c r="A31" s="3" t="s">
        <v>24</v>
      </c>
      <c r="B31" s="4" t="s">
        <v>25</v>
      </c>
      <c r="C31" s="45">
        <f>SUM(C32)</f>
        <v>1984528</v>
      </c>
      <c r="D31" s="45">
        <f>SUM(D32)</f>
        <v>1984528</v>
      </c>
      <c r="E31" s="49">
        <f t="shared" si="0"/>
        <v>1</v>
      </c>
    </row>
    <row r="32" spans="1:5" ht="31.8">
      <c r="A32" s="3" t="s">
        <v>22</v>
      </c>
      <c r="B32" s="4" t="s">
        <v>23</v>
      </c>
      <c r="C32" s="45">
        <v>1984528</v>
      </c>
      <c r="D32" s="47">
        <v>1984528</v>
      </c>
      <c r="E32" s="49">
        <f t="shared" si="0"/>
        <v>1</v>
      </c>
    </row>
    <row r="33" spans="1:5" ht="21.6">
      <c r="A33" s="3" t="s">
        <v>20</v>
      </c>
      <c r="B33" s="4" t="s">
        <v>21</v>
      </c>
      <c r="C33" s="45">
        <f>SUM(C34)</f>
        <v>1071000</v>
      </c>
      <c r="D33" s="45">
        <f>SUM(D34)</f>
        <v>1029716.67</v>
      </c>
      <c r="E33" s="49">
        <f t="shared" si="0"/>
        <v>0.96145347338935583</v>
      </c>
    </row>
    <row r="34" spans="1:5" ht="21.6">
      <c r="A34" s="3" t="s">
        <v>18</v>
      </c>
      <c r="B34" s="4" t="s">
        <v>19</v>
      </c>
      <c r="C34" s="45">
        <f>SUM(C35)</f>
        <v>1071000</v>
      </c>
      <c r="D34" s="45">
        <f>SUM(D35)</f>
        <v>1029716.67</v>
      </c>
      <c r="E34" s="49">
        <f t="shared" si="0"/>
        <v>0.96145347338935583</v>
      </c>
    </row>
    <row r="35" spans="1:5" ht="21.6">
      <c r="A35" s="3" t="s">
        <v>16</v>
      </c>
      <c r="B35" s="4" t="s">
        <v>17</v>
      </c>
      <c r="C35" s="45">
        <v>1071000</v>
      </c>
      <c r="D35" s="47">
        <v>1029716.67</v>
      </c>
      <c r="E35" s="49">
        <f t="shared" si="0"/>
        <v>0.96145347338935583</v>
      </c>
    </row>
    <row r="36" spans="1:5">
      <c r="A36" s="3" t="s">
        <v>14</v>
      </c>
      <c r="B36" s="4" t="s">
        <v>15</v>
      </c>
      <c r="C36" s="45">
        <f>SUM(C37)</f>
        <v>228911.04</v>
      </c>
      <c r="D36" s="45">
        <f>SUM(D37)</f>
        <v>208947.41</v>
      </c>
      <c r="E36" s="49">
        <f t="shared" si="0"/>
        <v>0.91278869730354639</v>
      </c>
    </row>
    <row r="37" spans="1:5" ht="21.6">
      <c r="A37" s="3" t="s">
        <v>12</v>
      </c>
      <c r="B37" s="4" t="s">
        <v>13</v>
      </c>
      <c r="C37" s="45">
        <f>SUM(C38)</f>
        <v>228911.04</v>
      </c>
      <c r="D37" s="45">
        <f>SUM(D38)</f>
        <v>208947.41</v>
      </c>
      <c r="E37" s="49">
        <f t="shared" si="0"/>
        <v>0.91278869730354639</v>
      </c>
    </row>
    <row r="38" spans="1:5" ht="31.8">
      <c r="A38" s="3" t="s">
        <v>10</v>
      </c>
      <c r="B38" s="4" t="s">
        <v>11</v>
      </c>
      <c r="C38" s="45">
        <v>228911.04</v>
      </c>
      <c r="D38" s="47">
        <v>208947.41</v>
      </c>
      <c r="E38" s="49">
        <f t="shared" si="0"/>
        <v>0.91278869730354639</v>
      </c>
    </row>
    <row r="39" spans="1:5">
      <c r="A39" s="3" t="s">
        <v>8</v>
      </c>
      <c r="B39" s="4" t="s">
        <v>9</v>
      </c>
      <c r="C39" s="45">
        <f>SUM(C40+C42)</f>
        <v>3657194.6399999997</v>
      </c>
      <c r="D39" s="45">
        <f>SUM(D40+D42)</f>
        <v>1151855.07</v>
      </c>
      <c r="E39" s="49">
        <f t="shared" si="0"/>
        <v>0.31495591112427096</v>
      </c>
    </row>
    <row r="40" spans="1:5" ht="42">
      <c r="A40" s="3" t="s">
        <v>6</v>
      </c>
      <c r="B40" s="4" t="s">
        <v>7</v>
      </c>
      <c r="C40" s="45">
        <f>SUM(C41)</f>
        <v>714075.49</v>
      </c>
      <c r="D40" s="45">
        <f>SUM(D41)</f>
        <v>708735.92</v>
      </c>
      <c r="E40" s="49">
        <f t="shared" si="0"/>
        <v>0.99252240123799806</v>
      </c>
    </row>
    <row r="41" spans="1:5" ht="42">
      <c r="A41" s="3" t="s">
        <v>4</v>
      </c>
      <c r="B41" s="4" t="s">
        <v>5</v>
      </c>
      <c r="C41" s="45">
        <v>714075.49</v>
      </c>
      <c r="D41" s="47">
        <v>708735.92</v>
      </c>
      <c r="E41" s="49">
        <f t="shared" si="0"/>
        <v>0.99252240123799806</v>
      </c>
    </row>
    <row r="42" spans="1:5" ht="31.8">
      <c r="A42" s="3" t="s">
        <v>2</v>
      </c>
      <c r="B42" s="4" t="s">
        <v>3</v>
      </c>
      <c r="C42" s="45">
        <f>SUM(C43)</f>
        <v>2943119.15</v>
      </c>
      <c r="D42" s="45">
        <f>SUM(D43)</f>
        <v>443119.15</v>
      </c>
      <c r="E42" s="49">
        <f t="shared" si="0"/>
        <v>0.15056106376121403</v>
      </c>
    </row>
    <row r="43" spans="1:5" ht="31.8">
      <c r="A43" s="3" t="s">
        <v>0</v>
      </c>
      <c r="B43" s="4" t="s">
        <v>1</v>
      </c>
      <c r="C43" s="45">
        <v>2943119.15</v>
      </c>
      <c r="D43" s="47">
        <v>443119.15</v>
      </c>
      <c r="E43" s="49">
        <f t="shared" si="0"/>
        <v>0.15056106376121403</v>
      </c>
    </row>
    <row r="44" spans="1:5" ht="15" customHeight="1">
      <c r="A44" s="2"/>
      <c r="B44" s="2"/>
      <c r="C44" s="2"/>
      <c r="D44" s="48"/>
    </row>
  </sheetData>
  <mergeCells count="7">
    <mergeCell ref="D3:D5"/>
    <mergeCell ref="E3:E5"/>
    <mergeCell ref="C1:E1"/>
    <mergeCell ref="A2:E2"/>
    <mergeCell ref="B3:B5"/>
    <mergeCell ref="C3:C5"/>
    <mergeCell ref="A3:A5"/>
  </mergeCells>
  <pageMargins left="0.39370078740157483" right="0.39370078740157483" top="0.39370078740157483" bottom="0.39370078740157483" header="0.51181102362204722" footer="0.51181102362204722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view="pageBreakPreview" workbookViewId="0">
      <selection activeCell="B3" sqref="B3:F3"/>
    </sheetView>
  </sheetViews>
  <sheetFormatPr defaultRowHeight="13.2"/>
  <cols>
    <col min="1" max="1" width="41.77734375" style="50" customWidth="1"/>
    <col min="2" max="2" width="23" style="50" customWidth="1"/>
    <col min="3" max="3" width="11.88671875" style="50" customWidth="1"/>
    <col min="4" max="4" width="13.21875" style="50" customWidth="1"/>
    <col min="5" max="5" width="8.44140625" style="59" customWidth="1"/>
    <col min="6" max="6" width="14.21875" style="50" hidden="1" customWidth="1"/>
    <col min="7" max="16384" width="8.88671875" style="50"/>
  </cols>
  <sheetData>
    <row r="1" spans="1:6" ht="18.75" customHeight="1">
      <c r="B1" s="83"/>
      <c r="C1" s="83"/>
      <c r="D1" s="83"/>
      <c r="E1" s="83"/>
    </row>
    <row r="2" spans="1:6" ht="3" customHeight="1">
      <c r="B2" s="63"/>
      <c r="C2" s="63"/>
      <c r="D2" s="63"/>
      <c r="E2" s="63"/>
    </row>
    <row r="3" spans="1:6" ht="56.25" customHeight="1">
      <c r="B3" s="84" t="s">
        <v>305</v>
      </c>
      <c r="C3" s="84"/>
      <c r="D3" s="84"/>
      <c r="E3" s="84"/>
      <c r="F3" s="84"/>
    </row>
    <row r="4" spans="1:6" ht="57" customHeight="1">
      <c r="A4" s="81" t="s">
        <v>283</v>
      </c>
      <c r="B4" s="81"/>
      <c r="C4" s="81"/>
      <c r="D4" s="81"/>
      <c r="E4" s="81"/>
    </row>
    <row r="5" spans="1:6" ht="13.8">
      <c r="A5" s="82"/>
      <c r="B5" s="82"/>
      <c r="C5" s="58"/>
      <c r="D5" s="58"/>
      <c r="E5" s="60"/>
    </row>
    <row r="6" spans="1:6" ht="52.8">
      <c r="A6" s="57" t="s">
        <v>108</v>
      </c>
      <c r="B6" s="56" t="s">
        <v>107</v>
      </c>
      <c r="C6" s="14" t="s">
        <v>281</v>
      </c>
      <c r="D6" s="13" t="s">
        <v>284</v>
      </c>
      <c r="E6" s="61" t="s">
        <v>106</v>
      </c>
    </row>
    <row r="7" spans="1:6" ht="53.4" customHeight="1">
      <c r="A7" s="54" t="s">
        <v>303</v>
      </c>
      <c r="B7" s="52" t="s">
        <v>105</v>
      </c>
      <c r="C7" s="52"/>
      <c r="D7" s="52"/>
      <c r="E7" s="62"/>
    </row>
    <row r="8" spans="1:6" ht="33.6" customHeight="1">
      <c r="A8" s="54" t="s">
        <v>302</v>
      </c>
      <c r="B8" s="52" t="s">
        <v>105</v>
      </c>
      <c r="C8" s="55">
        <f t="shared" ref="C8:D8" si="0">SUM(C11+C23)</f>
        <v>596548.62</v>
      </c>
      <c r="D8" s="55">
        <f t="shared" si="0"/>
        <v>-294504.15999999997</v>
      </c>
      <c r="E8" s="62">
        <f>SUM(D8/C8)</f>
        <v>-0.49368006249012858</v>
      </c>
    </row>
    <row r="9" spans="1:6" ht="42.6" customHeight="1">
      <c r="A9" s="54" t="s">
        <v>301</v>
      </c>
      <c r="B9" s="52" t="s">
        <v>104</v>
      </c>
      <c r="C9" s="52"/>
      <c r="D9" s="52"/>
      <c r="E9" s="62"/>
    </row>
    <row r="10" spans="1:6" ht="36" customHeight="1">
      <c r="A10" s="54" t="s">
        <v>300</v>
      </c>
      <c r="B10" s="52" t="s">
        <v>103</v>
      </c>
      <c r="C10" s="52"/>
      <c r="D10" s="52"/>
      <c r="E10" s="62"/>
    </row>
    <row r="11" spans="1:6" ht="37.799999999999997" customHeight="1">
      <c r="A11" s="54" t="s">
        <v>299</v>
      </c>
      <c r="B11" s="52" t="s">
        <v>102</v>
      </c>
      <c r="C11" s="52"/>
      <c r="D11" s="52"/>
      <c r="E11" s="62"/>
    </row>
    <row r="12" spans="1:6" ht="45" customHeight="1">
      <c r="A12" s="54" t="s">
        <v>298</v>
      </c>
      <c r="B12" s="52" t="s">
        <v>101</v>
      </c>
      <c r="C12" s="52"/>
      <c r="D12" s="52"/>
      <c r="E12" s="62"/>
    </row>
    <row r="13" spans="1:6" ht="47.4" customHeight="1">
      <c r="A13" s="54" t="s">
        <v>297</v>
      </c>
      <c r="B13" s="52" t="s">
        <v>100</v>
      </c>
      <c r="C13" s="52"/>
      <c r="D13" s="52"/>
      <c r="E13" s="62"/>
    </row>
    <row r="14" spans="1:6" ht="43.2" customHeight="1">
      <c r="A14" s="54" t="s">
        <v>296</v>
      </c>
      <c r="B14" s="52" t="s">
        <v>99</v>
      </c>
      <c r="C14" s="52"/>
      <c r="D14" s="52"/>
      <c r="E14" s="62"/>
    </row>
    <row r="15" spans="1:6" ht="39.6" customHeight="1">
      <c r="A15" s="53" t="s">
        <v>295</v>
      </c>
      <c r="B15" s="52" t="s">
        <v>98</v>
      </c>
      <c r="C15" s="52"/>
      <c r="D15" s="52"/>
      <c r="E15" s="62"/>
    </row>
    <row r="16" spans="1:6" ht="51" customHeight="1">
      <c r="A16" s="54" t="s">
        <v>294</v>
      </c>
      <c r="B16" s="52" t="s">
        <v>293</v>
      </c>
      <c r="C16" s="52"/>
      <c r="D16" s="52"/>
      <c r="E16" s="62"/>
    </row>
    <row r="17" spans="1:5" ht="59.4" customHeight="1">
      <c r="A17" s="54" t="s">
        <v>292</v>
      </c>
      <c r="B17" s="52" t="s">
        <v>291</v>
      </c>
      <c r="C17" s="52"/>
      <c r="D17" s="52"/>
      <c r="E17" s="62"/>
    </row>
    <row r="18" spans="1:5" ht="52.8">
      <c r="A18" s="54" t="s">
        <v>290</v>
      </c>
      <c r="B18" s="52" t="s">
        <v>289</v>
      </c>
      <c r="C18" s="52"/>
      <c r="D18" s="52"/>
      <c r="E18" s="62"/>
    </row>
    <row r="19" spans="1:5" ht="51" customHeight="1">
      <c r="A19" s="54" t="s">
        <v>288</v>
      </c>
      <c r="B19" s="52" t="s">
        <v>287</v>
      </c>
      <c r="C19" s="52"/>
      <c r="D19" s="52"/>
      <c r="E19" s="62"/>
    </row>
    <row r="20" spans="1:5" ht="26.4" hidden="1">
      <c r="A20" s="54" t="s">
        <v>97</v>
      </c>
      <c r="B20" s="52" t="s">
        <v>96</v>
      </c>
      <c r="C20" s="52"/>
      <c r="D20" s="52"/>
      <c r="E20" s="62" t="e">
        <f t="shared" ref="E20:E31" si="1">SUM(D20/C20)</f>
        <v>#DIV/0!</v>
      </c>
    </row>
    <row r="21" spans="1:5" ht="39.6" hidden="1">
      <c r="A21" s="53" t="s">
        <v>95</v>
      </c>
      <c r="B21" s="52" t="s">
        <v>94</v>
      </c>
      <c r="C21" s="52"/>
      <c r="D21" s="52"/>
      <c r="E21" s="62" t="e">
        <f t="shared" si="1"/>
        <v>#DIV/0!</v>
      </c>
    </row>
    <row r="22" spans="1:5" ht="24" hidden="1" customHeight="1">
      <c r="A22" s="53" t="s">
        <v>93</v>
      </c>
      <c r="B22" s="52" t="s">
        <v>92</v>
      </c>
      <c r="C22" s="52"/>
      <c r="D22" s="52"/>
      <c r="E22" s="62" t="e">
        <f t="shared" si="1"/>
        <v>#DIV/0!</v>
      </c>
    </row>
    <row r="23" spans="1:5" ht="28.2" customHeight="1">
      <c r="A23" s="53" t="s">
        <v>91</v>
      </c>
      <c r="B23" s="52" t="s">
        <v>90</v>
      </c>
      <c r="C23" s="51">
        <v>596548.62</v>
      </c>
      <c r="D23" s="51">
        <v>-294504.15999999997</v>
      </c>
      <c r="E23" s="62">
        <f t="shared" si="1"/>
        <v>-0.49368006249012858</v>
      </c>
    </row>
    <row r="24" spans="1:5" ht="22.2" customHeight="1">
      <c r="A24" s="53" t="s">
        <v>89</v>
      </c>
      <c r="B24" s="52" t="s">
        <v>88</v>
      </c>
      <c r="C24" s="51">
        <f t="shared" ref="C24:D26" si="2">C25</f>
        <v>-7939497.3600000003</v>
      </c>
      <c r="D24" s="51">
        <f t="shared" si="2"/>
        <v>-5857340.9100000001</v>
      </c>
      <c r="E24" s="62">
        <f t="shared" si="1"/>
        <v>0.73774706941901425</v>
      </c>
    </row>
    <row r="25" spans="1:5" ht="19.8" customHeight="1">
      <c r="A25" s="53" t="s">
        <v>87</v>
      </c>
      <c r="B25" s="52" t="s">
        <v>86</v>
      </c>
      <c r="C25" s="51">
        <f t="shared" si="2"/>
        <v>-7939497.3600000003</v>
      </c>
      <c r="D25" s="51">
        <f t="shared" si="2"/>
        <v>-5857340.9100000001</v>
      </c>
      <c r="E25" s="62">
        <f t="shared" si="1"/>
        <v>0.73774706941901425</v>
      </c>
    </row>
    <row r="26" spans="1:5" ht="30" customHeight="1">
      <c r="A26" s="53" t="s">
        <v>85</v>
      </c>
      <c r="B26" s="52" t="s">
        <v>84</v>
      </c>
      <c r="C26" s="51">
        <f t="shared" si="2"/>
        <v>-7939497.3600000003</v>
      </c>
      <c r="D26" s="51">
        <f t="shared" si="2"/>
        <v>-5857340.9100000001</v>
      </c>
      <c r="E26" s="62">
        <f t="shared" si="1"/>
        <v>0.73774706941901425</v>
      </c>
    </row>
    <row r="27" spans="1:5" ht="26.4">
      <c r="A27" s="53" t="s">
        <v>286</v>
      </c>
      <c r="B27" s="52" t="s">
        <v>83</v>
      </c>
      <c r="C27" s="51">
        <v>-7939497.3600000003</v>
      </c>
      <c r="D27" s="51">
        <v>-5857340.9100000001</v>
      </c>
      <c r="E27" s="62">
        <f t="shared" si="1"/>
        <v>0.73774706941901425</v>
      </c>
    </row>
    <row r="28" spans="1:5" ht="25.8" customHeight="1">
      <c r="A28" s="53" t="s">
        <v>82</v>
      </c>
      <c r="B28" s="52" t="s">
        <v>81</v>
      </c>
      <c r="C28" s="51">
        <f t="shared" ref="C28:D30" si="3">C29</f>
        <v>8536045.9800000004</v>
      </c>
      <c r="D28" s="51">
        <f t="shared" si="3"/>
        <v>5562836.75</v>
      </c>
      <c r="E28" s="62">
        <f t="shared" si="1"/>
        <v>0.65168776773622761</v>
      </c>
    </row>
    <row r="29" spans="1:5" ht="25.8" customHeight="1">
      <c r="A29" s="53" t="s">
        <v>80</v>
      </c>
      <c r="B29" s="52" t="s">
        <v>79</v>
      </c>
      <c r="C29" s="51">
        <f t="shared" si="3"/>
        <v>8536045.9800000004</v>
      </c>
      <c r="D29" s="51">
        <f t="shared" si="3"/>
        <v>5562836.75</v>
      </c>
      <c r="E29" s="62">
        <f t="shared" si="1"/>
        <v>0.65168776773622761</v>
      </c>
    </row>
    <row r="30" spans="1:5" ht="28.8" customHeight="1">
      <c r="A30" s="53" t="s">
        <v>78</v>
      </c>
      <c r="B30" s="52" t="s">
        <v>77</v>
      </c>
      <c r="C30" s="51">
        <f t="shared" si="3"/>
        <v>8536045.9800000004</v>
      </c>
      <c r="D30" s="51">
        <f t="shared" si="3"/>
        <v>5562836.75</v>
      </c>
      <c r="E30" s="62">
        <f t="shared" si="1"/>
        <v>0.65168776773622761</v>
      </c>
    </row>
    <row r="31" spans="1:5" ht="31.8" customHeight="1">
      <c r="A31" s="53" t="s">
        <v>285</v>
      </c>
      <c r="B31" s="52" t="s">
        <v>76</v>
      </c>
      <c r="C31" s="51">
        <v>8536045.9800000004</v>
      </c>
      <c r="D31" s="51">
        <v>5562836.75</v>
      </c>
      <c r="E31" s="62">
        <f t="shared" si="1"/>
        <v>0.65168776773622761</v>
      </c>
    </row>
  </sheetData>
  <mergeCells count="4">
    <mergeCell ref="A4:E4"/>
    <mergeCell ref="A5:B5"/>
    <mergeCell ref="B1:E1"/>
    <mergeCell ref="B3:F3"/>
  </mergeCells>
  <pageMargins left="0.98425196850393704" right="0.39370078740157483" top="0.78740157480314965" bottom="0.39370078740157483" header="0" footer="0.11811023622047245"/>
  <pageSetup paperSize="9" scale="84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tabSelected="1" view="pageBreakPreview" topLeftCell="A13" workbookViewId="0">
      <selection activeCell="D25" sqref="D25"/>
    </sheetView>
  </sheetViews>
  <sheetFormatPr defaultRowHeight="13.2"/>
  <cols>
    <col min="1" max="2" width="7.33203125" style="12" customWidth="1"/>
    <col min="3" max="3" width="32.21875" style="12" customWidth="1"/>
    <col min="4" max="4" width="14.6640625" style="12" customWidth="1"/>
    <col min="5" max="5" width="14" style="12" customWidth="1"/>
    <col min="6" max="6" width="11.44140625" style="12" customWidth="1"/>
    <col min="7" max="16384" width="8.88671875" style="12"/>
  </cols>
  <sheetData>
    <row r="1" spans="1:6">
      <c r="D1" s="88"/>
      <c r="E1" s="88"/>
      <c r="F1" s="88"/>
    </row>
    <row r="2" spans="1:6" ht="49.5" customHeight="1">
      <c r="C2" s="25"/>
      <c r="D2" s="87" t="s">
        <v>307</v>
      </c>
      <c r="E2" s="87"/>
      <c r="F2" s="87"/>
    </row>
    <row r="3" spans="1:6">
      <c r="C3" s="15"/>
    </row>
    <row r="4" spans="1:6" ht="33" customHeight="1">
      <c r="A4" s="86" t="s">
        <v>145</v>
      </c>
      <c r="B4" s="86"/>
      <c r="C4" s="86"/>
      <c r="D4" s="86"/>
      <c r="E4" s="86"/>
    </row>
    <row r="5" spans="1:6" ht="13.8">
      <c r="A5" s="85"/>
      <c r="B5" s="85"/>
      <c r="C5" s="85"/>
    </row>
    <row r="6" spans="1:6" ht="39.6">
      <c r="A6" s="13" t="s">
        <v>144</v>
      </c>
      <c r="B6" s="13" t="s">
        <v>143</v>
      </c>
      <c r="C6" s="13" t="s">
        <v>108</v>
      </c>
      <c r="D6" s="14" t="s">
        <v>281</v>
      </c>
      <c r="E6" s="13" t="s">
        <v>284</v>
      </c>
      <c r="F6" s="13" t="s">
        <v>106</v>
      </c>
    </row>
    <row r="7" spans="1:6" ht="19.8" customHeight="1">
      <c r="A7" s="13"/>
      <c r="B7" s="13"/>
      <c r="C7" s="13" t="s">
        <v>142</v>
      </c>
      <c r="D7" s="17">
        <f>D8+D12+D14+D17+D24+D28+D26+D22+D20</f>
        <v>8536045.9800000004</v>
      </c>
      <c r="E7" s="17">
        <f>E8+E12+E14+E17+E24+E28+E26+E22+E20</f>
        <v>5394930.8499999996</v>
      </c>
      <c r="F7" s="24">
        <f>E7/D7</f>
        <v>0.63201754801231746</v>
      </c>
    </row>
    <row r="8" spans="1:6" ht="22.5" customHeight="1">
      <c r="A8" s="14" t="s">
        <v>114</v>
      </c>
      <c r="B8" s="14" t="s">
        <v>111</v>
      </c>
      <c r="C8" s="18" t="s">
        <v>141</v>
      </c>
      <c r="D8" s="23">
        <f>D9+D11+D10</f>
        <v>3408763.45</v>
      </c>
      <c r="E8" s="23">
        <f t="shared" ref="E8:F8" si="0">E9+E11+E10</f>
        <v>3003463.54</v>
      </c>
      <c r="F8" s="16">
        <f t="shared" ref="F8:F16" si="1">E8/D8</f>
        <v>0.88110060555829994</v>
      </c>
    </row>
    <row r="9" spans="1:6" ht="66" customHeight="1">
      <c r="A9" s="14" t="s">
        <v>114</v>
      </c>
      <c r="B9" s="14" t="s">
        <v>109</v>
      </c>
      <c r="C9" s="18" t="s">
        <v>140</v>
      </c>
      <c r="D9" s="64">
        <v>663491.39</v>
      </c>
      <c r="E9" s="23">
        <v>659705.37</v>
      </c>
      <c r="F9" s="16">
        <f t="shared" si="1"/>
        <v>0.99429379181544464</v>
      </c>
    </row>
    <row r="10" spans="1:6" ht="37.200000000000003" customHeight="1">
      <c r="A10" s="14" t="s">
        <v>114</v>
      </c>
      <c r="B10" s="14" t="s">
        <v>112</v>
      </c>
      <c r="C10" s="18" t="s">
        <v>139</v>
      </c>
      <c r="D10" s="17">
        <v>5000</v>
      </c>
      <c r="E10" s="17">
        <v>0</v>
      </c>
      <c r="F10" s="16">
        <f t="shared" si="1"/>
        <v>0</v>
      </c>
    </row>
    <row r="11" spans="1:6" ht="39" customHeight="1">
      <c r="A11" s="14" t="s">
        <v>114</v>
      </c>
      <c r="B11" s="14" t="s">
        <v>138</v>
      </c>
      <c r="C11" s="18" t="s">
        <v>137</v>
      </c>
      <c r="D11" s="17">
        <v>2740272.06</v>
      </c>
      <c r="E11" s="17">
        <v>2343758.17</v>
      </c>
      <c r="F11" s="16">
        <f t="shared" si="1"/>
        <v>0.85530126888203939</v>
      </c>
    </row>
    <row r="12" spans="1:6" ht="21.75" customHeight="1">
      <c r="A12" s="14" t="s">
        <v>109</v>
      </c>
      <c r="B12" s="14" t="s">
        <v>111</v>
      </c>
      <c r="C12" s="18" t="s">
        <v>136</v>
      </c>
      <c r="D12" s="17">
        <f>D13</f>
        <v>228911.04</v>
      </c>
      <c r="E12" s="17">
        <f>E13</f>
        <v>208947.41</v>
      </c>
      <c r="F12" s="16">
        <f t="shared" si="1"/>
        <v>0.91278869730354639</v>
      </c>
    </row>
    <row r="13" spans="1:6" ht="36" customHeight="1">
      <c r="A13" s="20" t="s">
        <v>109</v>
      </c>
      <c r="B13" s="14" t="s">
        <v>126</v>
      </c>
      <c r="C13" s="18" t="s">
        <v>135</v>
      </c>
      <c r="D13" s="17">
        <v>228911.04</v>
      </c>
      <c r="E13" s="17">
        <v>208947.41</v>
      </c>
      <c r="F13" s="16">
        <f t="shared" si="1"/>
        <v>0.91278869730354639</v>
      </c>
    </row>
    <row r="14" spans="1:6" ht="57.6" customHeight="1">
      <c r="A14" s="20" t="s">
        <v>126</v>
      </c>
      <c r="B14" s="20" t="s">
        <v>111</v>
      </c>
      <c r="C14" s="18" t="s">
        <v>134</v>
      </c>
      <c r="D14" s="17">
        <f>D15+D16</f>
        <v>200000</v>
      </c>
      <c r="E14" s="17">
        <f>E15+E16</f>
        <v>200000</v>
      </c>
      <c r="F14" s="16">
        <f t="shared" si="1"/>
        <v>1</v>
      </c>
    </row>
    <row r="15" spans="1:6" ht="64.2" customHeight="1">
      <c r="A15" s="20" t="s">
        <v>126</v>
      </c>
      <c r="B15" s="14" t="s">
        <v>131</v>
      </c>
      <c r="C15" s="18" t="s">
        <v>133</v>
      </c>
      <c r="D15" s="17">
        <v>200000</v>
      </c>
      <c r="E15" s="17">
        <v>200000</v>
      </c>
      <c r="F15" s="16">
        <f t="shared" si="1"/>
        <v>1</v>
      </c>
    </row>
    <row r="16" spans="1:6" ht="2.25" hidden="1" customHeight="1">
      <c r="A16" s="20" t="s">
        <v>126</v>
      </c>
      <c r="B16" s="22">
        <v>14</v>
      </c>
      <c r="C16" s="18" t="s">
        <v>132</v>
      </c>
      <c r="D16" s="17"/>
      <c r="E16" s="17"/>
      <c r="F16" s="16" t="e">
        <f t="shared" si="1"/>
        <v>#DIV/0!</v>
      </c>
    </row>
    <row r="17" spans="1:6" ht="38.4" customHeight="1">
      <c r="A17" s="20" t="s">
        <v>127</v>
      </c>
      <c r="B17" s="20" t="s">
        <v>111</v>
      </c>
      <c r="C17" s="18" t="s">
        <v>130</v>
      </c>
      <c r="D17" s="17">
        <f>D18+D19</f>
        <v>4124607.97</v>
      </c>
      <c r="E17" s="17">
        <f t="shared" ref="E17" si="2">E18+E19</f>
        <v>1513121.06</v>
      </c>
      <c r="F17" s="16">
        <f t="shared" ref="F17:F18" si="3">E17/D17</f>
        <v>0.36685209140009495</v>
      </c>
    </row>
    <row r="18" spans="1:6" hidden="1">
      <c r="A18" s="20" t="s">
        <v>127</v>
      </c>
      <c r="B18" s="14" t="s">
        <v>114</v>
      </c>
      <c r="C18" s="18" t="s">
        <v>129</v>
      </c>
      <c r="D18" s="17">
        <v>0</v>
      </c>
      <c r="E18" s="17">
        <v>0</v>
      </c>
      <c r="F18" s="16" t="e">
        <f t="shared" si="3"/>
        <v>#DIV/0!</v>
      </c>
    </row>
    <row r="19" spans="1:6" ht="31.2" customHeight="1">
      <c r="A19" s="20" t="s">
        <v>127</v>
      </c>
      <c r="B19" s="14" t="s">
        <v>126</v>
      </c>
      <c r="C19" s="18" t="s">
        <v>125</v>
      </c>
      <c r="D19" s="17">
        <v>4124607.97</v>
      </c>
      <c r="E19" s="17">
        <v>1513121.06</v>
      </c>
      <c r="F19" s="16">
        <f t="shared" ref="F19:F27" si="4">E19/D19</f>
        <v>0.36685209140009495</v>
      </c>
    </row>
    <row r="20" spans="1:6" ht="22.8" hidden="1" customHeight="1">
      <c r="A20" s="20" t="s">
        <v>123</v>
      </c>
      <c r="B20" s="14" t="s">
        <v>111</v>
      </c>
      <c r="C20" s="18" t="s">
        <v>124</v>
      </c>
      <c r="D20" s="17">
        <f>D21</f>
        <v>0</v>
      </c>
      <c r="E20" s="17">
        <f>E21</f>
        <v>0</v>
      </c>
      <c r="F20" s="16" t="e">
        <f t="shared" si="4"/>
        <v>#DIV/0!</v>
      </c>
    </row>
    <row r="21" spans="1:6" ht="23.4" hidden="1" customHeight="1">
      <c r="A21" s="20" t="s">
        <v>123</v>
      </c>
      <c r="B21" s="14" t="s">
        <v>109</v>
      </c>
      <c r="C21" s="18" t="s">
        <v>122</v>
      </c>
      <c r="D21" s="17"/>
      <c r="E21" s="17"/>
      <c r="F21" s="16" t="e">
        <f t="shared" si="4"/>
        <v>#DIV/0!</v>
      </c>
    </row>
    <row r="22" spans="1:6" ht="27" customHeight="1">
      <c r="A22" s="21" t="s">
        <v>120</v>
      </c>
      <c r="B22" s="20" t="s">
        <v>111</v>
      </c>
      <c r="C22" s="18" t="s">
        <v>121</v>
      </c>
      <c r="D22" s="17">
        <f>D23</f>
        <v>39483.15</v>
      </c>
      <c r="E22" s="17">
        <f>E23</f>
        <v>39483.15</v>
      </c>
      <c r="F22" s="16">
        <f t="shared" si="4"/>
        <v>1</v>
      </c>
    </row>
    <row r="23" spans="1:6" ht="44.4" customHeight="1">
      <c r="A23" s="21" t="s">
        <v>120</v>
      </c>
      <c r="B23" s="21" t="s">
        <v>120</v>
      </c>
      <c r="C23" s="18" t="s">
        <v>119</v>
      </c>
      <c r="D23" s="17">
        <v>39483.15</v>
      </c>
      <c r="E23" s="17">
        <v>39483.15</v>
      </c>
      <c r="F23" s="16">
        <f t="shared" si="4"/>
        <v>1</v>
      </c>
    </row>
    <row r="24" spans="1:6" ht="31.8" customHeight="1">
      <c r="A24" s="21" t="s">
        <v>117</v>
      </c>
      <c r="B24" s="20" t="s">
        <v>111</v>
      </c>
      <c r="C24" s="18" t="s">
        <v>118</v>
      </c>
      <c r="D24" s="17">
        <f>D25</f>
        <v>464733.61</v>
      </c>
      <c r="E24" s="17">
        <f>E25</f>
        <v>361368.93</v>
      </c>
      <c r="F24" s="16">
        <f t="shared" si="4"/>
        <v>0.77758294692738061</v>
      </c>
    </row>
    <row r="25" spans="1:6" ht="14.25" customHeight="1">
      <c r="A25" s="21" t="s">
        <v>117</v>
      </c>
      <c r="B25" s="14" t="s">
        <v>114</v>
      </c>
      <c r="C25" s="18" t="s">
        <v>116</v>
      </c>
      <c r="D25" s="17">
        <v>464733.61</v>
      </c>
      <c r="E25" s="17">
        <v>361368.93</v>
      </c>
      <c r="F25" s="16">
        <f t="shared" si="4"/>
        <v>0.77758294692738061</v>
      </c>
    </row>
    <row r="26" spans="1:6" ht="19.5" customHeight="1">
      <c r="A26" s="19">
        <v>10</v>
      </c>
      <c r="B26" s="20" t="s">
        <v>111</v>
      </c>
      <c r="C26" s="18" t="s">
        <v>115</v>
      </c>
      <c r="D26" s="17">
        <v>68546.759999999995</v>
      </c>
      <c r="E26" s="17">
        <v>68546.759999999995</v>
      </c>
      <c r="F26" s="16">
        <f t="shared" si="4"/>
        <v>1</v>
      </c>
    </row>
    <row r="27" spans="1:6" ht="33.6" customHeight="1">
      <c r="A27" s="19">
        <v>10</v>
      </c>
      <c r="B27" s="14" t="s">
        <v>114</v>
      </c>
      <c r="C27" s="18" t="s">
        <v>113</v>
      </c>
      <c r="D27" s="17">
        <v>68546.759999999995</v>
      </c>
      <c r="E27" s="17">
        <v>68546.759999999995</v>
      </c>
      <c r="F27" s="16">
        <f t="shared" si="4"/>
        <v>1</v>
      </c>
    </row>
    <row r="28" spans="1:6" ht="0.6" customHeight="1">
      <c r="A28" s="21" t="s">
        <v>112</v>
      </c>
      <c r="B28" s="20" t="s">
        <v>111</v>
      </c>
      <c r="C28" s="18" t="s">
        <v>110</v>
      </c>
      <c r="D28" s="17">
        <f>D29</f>
        <v>1000</v>
      </c>
      <c r="E28" s="17">
        <f>E29</f>
        <v>0</v>
      </c>
      <c r="F28" s="16">
        <f t="shared" ref="F28:F29" si="5">E28/D28</f>
        <v>0</v>
      </c>
    </row>
    <row r="29" spans="1:6" ht="22.8" customHeight="1">
      <c r="A29" s="19">
        <v>13</v>
      </c>
      <c r="B29" s="14" t="s">
        <v>111</v>
      </c>
      <c r="C29" s="65" t="s">
        <v>155</v>
      </c>
      <c r="D29" s="17">
        <v>1000</v>
      </c>
      <c r="E29" s="17">
        <v>0</v>
      </c>
      <c r="F29" s="16">
        <f t="shared" si="5"/>
        <v>0</v>
      </c>
    </row>
  </sheetData>
  <mergeCells count="4">
    <mergeCell ref="A5:C5"/>
    <mergeCell ref="A4:E4"/>
    <mergeCell ref="D2:F2"/>
    <mergeCell ref="D1:F1"/>
  </mergeCells>
  <pageMargins left="0.74803149606299213" right="0.35433070866141736" top="0.39370078740157483" bottom="0.39370078740157483" header="0" footer="0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2"/>
  <sheetViews>
    <sheetView topLeftCell="A88" zoomScaleSheetLayoutView="100" workbookViewId="0">
      <selection activeCell="H127" sqref="H127"/>
    </sheetView>
  </sheetViews>
  <sheetFormatPr defaultColWidth="9.109375" defaultRowHeight="14.4"/>
  <cols>
    <col min="1" max="1" width="50.6640625" style="1" customWidth="1"/>
    <col min="2" max="2" width="9.44140625" style="1" customWidth="1"/>
    <col min="3" max="3" width="10.109375" style="1" customWidth="1"/>
    <col min="4" max="4" width="20.44140625" style="1" customWidth="1"/>
    <col min="5" max="5" width="13" style="1" customWidth="1"/>
    <col min="6" max="6" width="19.88671875" style="1" customWidth="1"/>
    <col min="7" max="7" width="17.88671875" style="1" customWidth="1"/>
    <col min="8" max="8" width="9.109375" style="69"/>
    <col min="9" max="16384" width="9.109375" style="1"/>
  </cols>
  <sheetData>
    <row r="1" spans="1:8" ht="91.8" customHeight="1">
      <c r="E1" s="96" t="s">
        <v>307</v>
      </c>
      <c r="F1" s="96"/>
      <c r="G1" s="96"/>
      <c r="H1" s="96"/>
    </row>
    <row r="2" spans="1:8" ht="14.1" customHeight="1">
      <c r="A2" s="89" t="s">
        <v>308</v>
      </c>
      <c r="B2" s="89"/>
      <c r="C2" s="89"/>
      <c r="D2" s="89"/>
      <c r="E2" s="89"/>
      <c r="F2" s="89"/>
      <c r="G2" s="89"/>
      <c r="H2" s="89"/>
    </row>
    <row r="3" spans="1:8" ht="14.1" customHeight="1">
      <c r="A3" s="11"/>
      <c r="B3" s="11"/>
      <c r="C3" s="11"/>
      <c r="D3" s="11"/>
      <c r="E3" s="11"/>
      <c r="F3" s="11"/>
      <c r="G3" s="41"/>
    </row>
    <row r="4" spans="1:8" ht="12" customHeight="1">
      <c r="A4" s="79" t="s">
        <v>75</v>
      </c>
      <c r="B4" s="79" t="s">
        <v>280</v>
      </c>
      <c r="C4" s="79" t="s">
        <v>279</v>
      </c>
      <c r="D4" s="79" t="s">
        <v>278</v>
      </c>
      <c r="E4" s="79" t="s">
        <v>277</v>
      </c>
      <c r="F4" s="77" t="s">
        <v>309</v>
      </c>
      <c r="G4" s="90" t="s">
        <v>284</v>
      </c>
      <c r="H4" s="93" t="s">
        <v>106</v>
      </c>
    </row>
    <row r="5" spans="1:8" ht="12" customHeight="1">
      <c r="A5" s="80"/>
      <c r="B5" s="80"/>
      <c r="C5" s="80"/>
      <c r="D5" s="80"/>
      <c r="E5" s="80"/>
      <c r="F5" s="78"/>
      <c r="G5" s="91"/>
      <c r="H5" s="94"/>
    </row>
    <row r="6" spans="1:8" ht="11.1" customHeight="1" thickBot="1">
      <c r="A6" s="80"/>
      <c r="B6" s="80"/>
      <c r="C6" s="80"/>
      <c r="D6" s="80"/>
      <c r="E6" s="80"/>
      <c r="F6" s="78"/>
      <c r="G6" s="92"/>
      <c r="H6" s="95"/>
    </row>
    <row r="7" spans="1:8" ht="16.5" customHeight="1">
      <c r="A7" s="10" t="s">
        <v>276</v>
      </c>
      <c r="B7" s="40" t="s">
        <v>72</v>
      </c>
      <c r="C7" s="40" t="s">
        <v>72</v>
      </c>
      <c r="D7" s="40" t="s">
        <v>72</v>
      </c>
      <c r="E7" s="40" t="s">
        <v>72</v>
      </c>
      <c r="F7" s="39">
        <f>SUM(F9+F50+F60+F66+F84+F90+F110+F116)</f>
        <v>8536045.9799999986</v>
      </c>
      <c r="G7" s="68">
        <f>SUM(G9+G50+G60+G66+G84+G90+G110+G116)</f>
        <v>5394880.8499999996</v>
      </c>
      <c r="H7" s="49">
        <f>SUM(G7/F7)</f>
        <v>0.63201169049935235</v>
      </c>
    </row>
    <row r="8" spans="1:8" ht="12" customHeight="1">
      <c r="A8" s="38" t="s">
        <v>275</v>
      </c>
      <c r="B8" s="37"/>
      <c r="C8" s="37"/>
      <c r="D8" s="37"/>
      <c r="E8" s="37"/>
      <c r="F8" s="36"/>
      <c r="G8" s="35"/>
      <c r="H8" s="49"/>
    </row>
    <row r="9" spans="1:8">
      <c r="A9" s="33" t="s">
        <v>274</v>
      </c>
      <c r="B9" s="32" t="s">
        <v>114</v>
      </c>
      <c r="C9" s="32" t="s">
        <v>111</v>
      </c>
      <c r="D9" s="32" t="s">
        <v>217</v>
      </c>
      <c r="E9" s="32"/>
      <c r="F9" s="31">
        <f>SUM(F10+F21+F25)</f>
        <v>3408763.4499999997</v>
      </c>
      <c r="G9" s="66">
        <f>SUM(G10+G21+G25)</f>
        <v>3003463.54</v>
      </c>
      <c r="H9" s="49">
        <f t="shared" ref="H9:H71" si="0">SUM(G9/F9)</f>
        <v>0.88110060555830017</v>
      </c>
    </row>
    <row r="10" spans="1:8" ht="21.6">
      <c r="A10" s="33" t="s">
        <v>273</v>
      </c>
      <c r="B10" s="32" t="s">
        <v>114</v>
      </c>
      <c r="C10" s="32" t="s">
        <v>109</v>
      </c>
      <c r="D10" s="32" t="s">
        <v>153</v>
      </c>
      <c r="E10" s="32"/>
      <c r="F10" s="31">
        <f>SUM(F11+F16)</f>
        <v>663491.39</v>
      </c>
      <c r="G10" s="66">
        <f>SUM(G11+G16)</f>
        <v>659705.37</v>
      </c>
      <c r="H10" s="49">
        <f t="shared" si="0"/>
        <v>0.99429379181544464</v>
      </c>
    </row>
    <row r="11" spans="1:8" ht="42">
      <c r="A11" s="33" t="s">
        <v>272</v>
      </c>
      <c r="B11" s="32" t="s">
        <v>114</v>
      </c>
      <c r="C11" s="32" t="s">
        <v>109</v>
      </c>
      <c r="D11" s="32" t="s">
        <v>271</v>
      </c>
      <c r="E11" s="32" t="s">
        <v>233</v>
      </c>
      <c r="F11" s="31">
        <f>F12</f>
        <v>509855.39</v>
      </c>
      <c r="G11" s="66">
        <f>G12</f>
        <v>506069.37</v>
      </c>
      <c r="H11" s="49">
        <f t="shared" si="0"/>
        <v>0.99257432582991811</v>
      </c>
    </row>
    <row r="12" spans="1:8" ht="42">
      <c r="A12" s="33" t="s">
        <v>234</v>
      </c>
      <c r="B12" s="32" t="s">
        <v>114</v>
      </c>
      <c r="C12" s="32" t="s">
        <v>109</v>
      </c>
      <c r="D12" s="32" t="s">
        <v>270</v>
      </c>
      <c r="E12" s="32" t="s">
        <v>231</v>
      </c>
      <c r="F12" s="31">
        <f>SUM(F13)</f>
        <v>509855.39</v>
      </c>
      <c r="G12" s="66">
        <f>SUM(G13)</f>
        <v>506069.37</v>
      </c>
      <c r="H12" s="49">
        <f t="shared" si="0"/>
        <v>0.99257432582991811</v>
      </c>
    </row>
    <row r="13" spans="1:8" ht="21.6">
      <c r="A13" s="33" t="s">
        <v>232</v>
      </c>
      <c r="B13" s="32" t="s">
        <v>114</v>
      </c>
      <c r="C13" s="32" t="s">
        <v>109</v>
      </c>
      <c r="D13" s="32" t="s">
        <v>271</v>
      </c>
      <c r="E13" s="32"/>
      <c r="F13" s="31">
        <f>SUM(F14:F15)</f>
        <v>509855.39</v>
      </c>
      <c r="G13" s="66">
        <f>SUM(G14:G15)</f>
        <v>506069.37</v>
      </c>
      <c r="H13" s="49">
        <f t="shared" si="0"/>
        <v>0.99257432582991811</v>
      </c>
    </row>
    <row r="14" spans="1:8">
      <c r="A14" s="33" t="s">
        <v>230</v>
      </c>
      <c r="B14" s="32" t="s">
        <v>114</v>
      </c>
      <c r="C14" s="32" t="s">
        <v>109</v>
      </c>
      <c r="D14" s="32" t="s">
        <v>271</v>
      </c>
      <c r="E14" s="32" t="s">
        <v>229</v>
      </c>
      <c r="F14" s="31">
        <v>391594</v>
      </c>
      <c r="G14" s="66">
        <v>388686.12</v>
      </c>
      <c r="H14" s="49">
        <f t="shared" si="0"/>
        <v>0.99257424781789305</v>
      </c>
    </row>
    <row r="15" spans="1:8" ht="31.8">
      <c r="A15" s="33" t="s">
        <v>228</v>
      </c>
      <c r="B15" s="32" t="s">
        <v>114</v>
      </c>
      <c r="C15" s="32" t="s">
        <v>109</v>
      </c>
      <c r="D15" s="32" t="s">
        <v>270</v>
      </c>
      <c r="E15" s="32" t="s">
        <v>227</v>
      </c>
      <c r="F15" s="34">
        <v>118261.39</v>
      </c>
      <c r="G15" s="67">
        <v>117383.25</v>
      </c>
      <c r="H15" s="49">
        <f t="shared" si="0"/>
        <v>0.9925745841478778</v>
      </c>
    </row>
    <row r="16" spans="1:8" ht="43.2" customHeight="1">
      <c r="A16" s="33" t="s">
        <v>269</v>
      </c>
      <c r="B16" s="32" t="s">
        <v>114</v>
      </c>
      <c r="C16" s="32" t="s">
        <v>109</v>
      </c>
      <c r="D16" s="32" t="s">
        <v>268</v>
      </c>
      <c r="E16" s="32"/>
      <c r="F16" s="31">
        <v>153636</v>
      </c>
      <c r="G16" s="66">
        <v>153636</v>
      </c>
      <c r="H16" s="49">
        <f t="shared" si="0"/>
        <v>1</v>
      </c>
    </row>
    <row r="17" spans="1:8" ht="42">
      <c r="A17" s="33" t="s">
        <v>234</v>
      </c>
      <c r="B17" s="32" t="s">
        <v>114</v>
      </c>
      <c r="C17" s="32" t="s">
        <v>109</v>
      </c>
      <c r="D17" s="32" t="s">
        <v>268</v>
      </c>
      <c r="E17" s="32" t="s">
        <v>233</v>
      </c>
      <c r="F17" s="31">
        <v>153636</v>
      </c>
      <c r="G17" s="66">
        <v>153636</v>
      </c>
      <c r="H17" s="49">
        <f t="shared" si="0"/>
        <v>1</v>
      </c>
    </row>
    <row r="18" spans="1:8" ht="21.6">
      <c r="A18" s="33" t="s">
        <v>232</v>
      </c>
      <c r="B18" s="32" t="s">
        <v>114</v>
      </c>
      <c r="C18" s="32" t="s">
        <v>109</v>
      </c>
      <c r="D18" s="32" t="s">
        <v>267</v>
      </c>
      <c r="E18" s="32" t="s">
        <v>231</v>
      </c>
      <c r="F18" s="31">
        <v>153636</v>
      </c>
      <c r="G18" s="31">
        <v>153636</v>
      </c>
      <c r="H18" s="49">
        <f t="shared" si="0"/>
        <v>1</v>
      </c>
    </row>
    <row r="19" spans="1:8">
      <c r="A19" s="33" t="s">
        <v>230</v>
      </c>
      <c r="B19" s="32" t="s">
        <v>114</v>
      </c>
      <c r="C19" s="32" t="s">
        <v>109</v>
      </c>
      <c r="D19" s="32" t="s">
        <v>266</v>
      </c>
      <c r="E19" s="32" t="s">
        <v>229</v>
      </c>
      <c r="F19" s="31">
        <v>118000</v>
      </c>
      <c r="G19" s="66">
        <v>118000</v>
      </c>
      <c r="H19" s="49">
        <f t="shared" si="0"/>
        <v>1</v>
      </c>
    </row>
    <row r="20" spans="1:8" ht="31.8">
      <c r="A20" s="33" t="s">
        <v>228</v>
      </c>
      <c r="B20" s="32" t="s">
        <v>114</v>
      </c>
      <c r="C20" s="32" t="s">
        <v>109</v>
      </c>
      <c r="D20" s="32" t="s">
        <v>266</v>
      </c>
      <c r="E20" s="32" t="s">
        <v>227</v>
      </c>
      <c r="F20" s="31">
        <v>35636</v>
      </c>
      <c r="G20" s="66">
        <v>35636</v>
      </c>
      <c r="H20" s="49">
        <f t="shared" si="0"/>
        <v>1</v>
      </c>
    </row>
    <row r="21" spans="1:8">
      <c r="A21" s="33" t="s">
        <v>265</v>
      </c>
      <c r="B21" s="32" t="s">
        <v>114</v>
      </c>
      <c r="C21" s="32" t="s">
        <v>112</v>
      </c>
      <c r="D21" s="32" t="s">
        <v>217</v>
      </c>
      <c r="E21" s="32"/>
      <c r="F21" s="31">
        <v>5000</v>
      </c>
      <c r="G21" s="66">
        <v>0</v>
      </c>
      <c r="H21" s="49">
        <f t="shared" si="0"/>
        <v>0</v>
      </c>
    </row>
    <row r="22" spans="1:8" ht="31.8">
      <c r="A22" s="33" t="s">
        <v>264</v>
      </c>
      <c r="B22" s="32" t="s">
        <v>114</v>
      </c>
      <c r="C22" s="32" t="s">
        <v>112</v>
      </c>
      <c r="D22" s="32" t="s">
        <v>261</v>
      </c>
      <c r="E22" s="32"/>
      <c r="F22" s="31">
        <v>5000</v>
      </c>
      <c r="G22" s="66">
        <v>0</v>
      </c>
      <c r="H22" s="49">
        <f t="shared" si="0"/>
        <v>0</v>
      </c>
    </row>
    <row r="23" spans="1:8">
      <c r="A23" s="33" t="s">
        <v>254</v>
      </c>
      <c r="B23" s="32" t="s">
        <v>114</v>
      </c>
      <c r="C23" s="32" t="s">
        <v>112</v>
      </c>
      <c r="D23" s="32" t="s">
        <v>263</v>
      </c>
      <c r="E23" s="32" t="s">
        <v>253</v>
      </c>
      <c r="F23" s="31">
        <v>5000</v>
      </c>
      <c r="G23" s="66">
        <v>0</v>
      </c>
      <c r="H23" s="49">
        <f t="shared" si="0"/>
        <v>0</v>
      </c>
    </row>
    <row r="24" spans="1:8">
      <c r="A24" s="33" t="s">
        <v>262</v>
      </c>
      <c r="B24" s="32" t="s">
        <v>114</v>
      </c>
      <c r="C24" s="32" t="s">
        <v>112</v>
      </c>
      <c r="D24" s="32" t="s">
        <v>261</v>
      </c>
      <c r="E24" s="32" t="s">
        <v>260</v>
      </c>
      <c r="F24" s="31">
        <v>5000</v>
      </c>
      <c r="G24" s="66">
        <v>0</v>
      </c>
      <c r="H24" s="49">
        <f t="shared" si="0"/>
        <v>0</v>
      </c>
    </row>
    <row r="25" spans="1:8">
      <c r="A25" s="33" t="s">
        <v>259</v>
      </c>
      <c r="B25" s="32" t="s">
        <v>114</v>
      </c>
      <c r="C25" s="32" t="s">
        <v>138</v>
      </c>
      <c r="D25" s="32" t="s">
        <v>153</v>
      </c>
      <c r="E25" s="32"/>
      <c r="F25" s="31">
        <f>SUM(F26+F39+F47)</f>
        <v>2740272.0599999996</v>
      </c>
      <c r="G25" s="66">
        <f>SUM(G26+G39+G47)</f>
        <v>2343758.17</v>
      </c>
      <c r="H25" s="49">
        <f t="shared" si="0"/>
        <v>0.8553012688820395</v>
      </c>
    </row>
    <row r="26" spans="1:8" ht="42">
      <c r="A26" s="33" t="s">
        <v>258</v>
      </c>
      <c r="B26" s="32" t="s">
        <v>114</v>
      </c>
      <c r="C26" s="32" t="s">
        <v>138</v>
      </c>
      <c r="D26" s="32" t="s">
        <v>256</v>
      </c>
      <c r="E26" s="32"/>
      <c r="F26" s="31">
        <f>SUM(F27+F31+F35)</f>
        <v>1804468.5699999998</v>
      </c>
      <c r="G26" s="66">
        <f>SUM(G27+G31+G35)</f>
        <v>1635022.25</v>
      </c>
      <c r="H26" s="49">
        <f t="shared" si="0"/>
        <v>0.9060962752041728</v>
      </c>
    </row>
    <row r="27" spans="1:8" ht="42">
      <c r="A27" s="33" t="s">
        <v>234</v>
      </c>
      <c r="B27" s="32" t="s">
        <v>114</v>
      </c>
      <c r="C27" s="32" t="s">
        <v>138</v>
      </c>
      <c r="D27" s="32" t="s">
        <v>251</v>
      </c>
      <c r="E27" s="32" t="s">
        <v>233</v>
      </c>
      <c r="F27" s="31">
        <f>SUM(F28)</f>
        <v>999480</v>
      </c>
      <c r="G27" s="66">
        <f>SUM(G28)</f>
        <v>982572.39</v>
      </c>
      <c r="H27" s="49">
        <f t="shared" si="0"/>
        <v>0.98308359346860363</v>
      </c>
    </row>
    <row r="28" spans="1:8" ht="21.6">
      <c r="A28" s="33" t="s">
        <v>232</v>
      </c>
      <c r="B28" s="32" t="s">
        <v>114</v>
      </c>
      <c r="C28" s="32" t="s">
        <v>138</v>
      </c>
      <c r="D28" s="32" t="s">
        <v>256</v>
      </c>
      <c r="E28" s="32" t="s">
        <v>231</v>
      </c>
      <c r="F28" s="31">
        <f>SUM(F29:F30)</f>
        <v>999480</v>
      </c>
      <c r="G28" s="66">
        <f>SUM(G29:G30)</f>
        <v>982572.39</v>
      </c>
      <c r="H28" s="49">
        <f t="shared" si="0"/>
        <v>0.98308359346860363</v>
      </c>
    </row>
    <row r="29" spans="1:8">
      <c r="A29" s="33" t="s">
        <v>230</v>
      </c>
      <c r="B29" s="32" t="s">
        <v>114</v>
      </c>
      <c r="C29" s="32" t="s">
        <v>138</v>
      </c>
      <c r="D29" s="32" t="s">
        <v>246</v>
      </c>
      <c r="E29" s="32" t="s">
        <v>229</v>
      </c>
      <c r="F29" s="31">
        <v>767650</v>
      </c>
      <c r="G29" s="66">
        <v>762158.4</v>
      </c>
      <c r="H29" s="49">
        <f t="shared" si="0"/>
        <v>0.99284621898000391</v>
      </c>
    </row>
    <row r="30" spans="1:8" ht="31.8">
      <c r="A30" s="33" t="s">
        <v>228</v>
      </c>
      <c r="B30" s="32" t="s">
        <v>114</v>
      </c>
      <c r="C30" s="32" t="s">
        <v>138</v>
      </c>
      <c r="D30" s="32" t="s">
        <v>246</v>
      </c>
      <c r="E30" s="32" t="s">
        <v>227</v>
      </c>
      <c r="F30" s="31">
        <v>231830</v>
      </c>
      <c r="G30" s="66">
        <v>220413.99</v>
      </c>
      <c r="H30" s="49">
        <f t="shared" si="0"/>
        <v>0.95075697709528528</v>
      </c>
    </row>
    <row r="31" spans="1:8" ht="21.6">
      <c r="A31" s="33" t="s">
        <v>180</v>
      </c>
      <c r="B31" s="32" t="s">
        <v>114</v>
      </c>
      <c r="C31" s="32" t="s">
        <v>138</v>
      </c>
      <c r="D31" s="32" t="s">
        <v>251</v>
      </c>
      <c r="E31" s="32" t="s">
        <v>178</v>
      </c>
      <c r="F31" s="31">
        <f>SUM(F32)</f>
        <v>789154.15</v>
      </c>
      <c r="G31" s="66">
        <f>SUM(G32)</f>
        <v>636615.44000000006</v>
      </c>
      <c r="H31" s="49">
        <f t="shared" si="0"/>
        <v>0.80670606623560182</v>
      </c>
    </row>
    <row r="32" spans="1:8" ht="21.6">
      <c r="A32" s="33" t="s">
        <v>177</v>
      </c>
      <c r="B32" s="32" t="s">
        <v>114</v>
      </c>
      <c r="C32" s="32" t="s">
        <v>138</v>
      </c>
      <c r="D32" s="32" t="s">
        <v>246</v>
      </c>
      <c r="E32" s="32" t="s">
        <v>175</v>
      </c>
      <c r="F32" s="31">
        <f>SUM(F33:F34)</f>
        <v>789154.15</v>
      </c>
      <c r="G32" s="66">
        <f>SUM(G33:G34)</f>
        <v>636615.44000000006</v>
      </c>
      <c r="H32" s="49">
        <f t="shared" si="0"/>
        <v>0.80670606623560182</v>
      </c>
    </row>
    <row r="33" spans="1:8" ht="21.6">
      <c r="A33" s="33" t="s">
        <v>257</v>
      </c>
      <c r="B33" s="32" t="s">
        <v>114</v>
      </c>
      <c r="C33" s="32" t="s">
        <v>138</v>
      </c>
      <c r="D33" s="32" t="s">
        <v>256</v>
      </c>
      <c r="E33" s="32" t="s">
        <v>255</v>
      </c>
      <c r="F33" s="31">
        <v>100000</v>
      </c>
      <c r="G33" s="66">
        <v>89154.15</v>
      </c>
      <c r="H33" s="49">
        <f t="shared" si="0"/>
        <v>0.89154149999999999</v>
      </c>
    </row>
    <row r="34" spans="1:8">
      <c r="A34" s="33" t="s">
        <v>174</v>
      </c>
      <c r="B34" s="32" t="s">
        <v>114</v>
      </c>
      <c r="C34" s="32" t="s">
        <v>138</v>
      </c>
      <c r="D34" s="32" t="s">
        <v>246</v>
      </c>
      <c r="E34" s="32" t="s">
        <v>172</v>
      </c>
      <c r="F34" s="31">
        <v>689154.15</v>
      </c>
      <c r="G34" s="66">
        <v>547461.29</v>
      </c>
      <c r="H34" s="49">
        <f t="shared" si="0"/>
        <v>0.79439598528137723</v>
      </c>
    </row>
    <row r="35" spans="1:8">
      <c r="A35" s="33" t="s">
        <v>254</v>
      </c>
      <c r="B35" s="32" t="s">
        <v>114</v>
      </c>
      <c r="C35" s="32" t="s">
        <v>138</v>
      </c>
      <c r="D35" s="32" t="s">
        <v>246</v>
      </c>
      <c r="E35" s="32" t="s">
        <v>253</v>
      </c>
      <c r="F35" s="31">
        <v>15834.42</v>
      </c>
      <c r="G35" s="66">
        <v>15834.42</v>
      </c>
      <c r="H35" s="49">
        <f t="shared" si="0"/>
        <v>1</v>
      </c>
    </row>
    <row r="36" spans="1:8">
      <c r="A36" s="33" t="s">
        <v>252</v>
      </c>
      <c r="B36" s="32" t="s">
        <v>114</v>
      </c>
      <c r="C36" s="32" t="s">
        <v>138</v>
      </c>
      <c r="D36" s="32" t="s">
        <v>251</v>
      </c>
      <c r="E36" s="32" t="s">
        <v>250</v>
      </c>
      <c r="F36" s="31">
        <v>15834.42</v>
      </c>
      <c r="G36" s="66">
        <v>15834.42</v>
      </c>
      <c r="H36" s="49">
        <f t="shared" si="0"/>
        <v>1</v>
      </c>
    </row>
    <row r="37" spans="1:8">
      <c r="A37" s="33" t="s">
        <v>249</v>
      </c>
      <c r="B37" s="32" t="s">
        <v>114</v>
      </c>
      <c r="C37" s="32" t="s">
        <v>138</v>
      </c>
      <c r="D37" s="32" t="s">
        <v>246</v>
      </c>
      <c r="E37" s="32" t="s">
        <v>248</v>
      </c>
      <c r="F37" s="31">
        <v>2511</v>
      </c>
      <c r="G37" s="66">
        <v>2511</v>
      </c>
      <c r="H37" s="49">
        <f t="shared" si="0"/>
        <v>1</v>
      </c>
    </row>
    <row r="38" spans="1:8">
      <c r="A38" s="33" t="s">
        <v>247</v>
      </c>
      <c r="B38" s="32" t="s">
        <v>114</v>
      </c>
      <c r="C38" s="32" t="s">
        <v>138</v>
      </c>
      <c r="D38" s="32" t="s">
        <v>246</v>
      </c>
      <c r="E38" s="32" t="s">
        <v>245</v>
      </c>
      <c r="F38" s="31">
        <v>13323.42</v>
      </c>
      <c r="G38" s="66">
        <v>13323.42</v>
      </c>
      <c r="H38" s="49">
        <f t="shared" si="0"/>
        <v>1</v>
      </c>
    </row>
    <row r="39" spans="1:8" ht="21.6">
      <c r="A39" s="33" t="s">
        <v>244</v>
      </c>
      <c r="B39" s="32" t="s">
        <v>114</v>
      </c>
      <c r="C39" s="32" t="s">
        <v>138</v>
      </c>
      <c r="D39" s="32" t="s">
        <v>243</v>
      </c>
      <c r="E39" s="32"/>
      <c r="F39" s="31">
        <f>SUM(F40+F44)</f>
        <v>714075.49</v>
      </c>
      <c r="G39" s="66">
        <f>SUM(G40+G44)</f>
        <v>708735.92</v>
      </c>
      <c r="H39" s="49">
        <f t="shared" si="0"/>
        <v>0.99252240123799806</v>
      </c>
    </row>
    <row r="40" spans="1:8" ht="42">
      <c r="A40" s="33" t="s">
        <v>234</v>
      </c>
      <c r="B40" s="32" t="s">
        <v>114</v>
      </c>
      <c r="C40" s="32" t="s">
        <v>138</v>
      </c>
      <c r="D40" s="32" t="s">
        <v>243</v>
      </c>
      <c r="E40" s="32" t="s">
        <v>233</v>
      </c>
      <c r="F40" s="31">
        <f>SUM(F41)</f>
        <v>663316.92000000004</v>
      </c>
      <c r="G40" s="66">
        <f>SUM(G41)</f>
        <v>663316.92000000004</v>
      </c>
      <c r="H40" s="49">
        <f t="shared" si="0"/>
        <v>1</v>
      </c>
    </row>
    <row r="41" spans="1:8" ht="21.6">
      <c r="A41" s="33" t="s">
        <v>232</v>
      </c>
      <c r="B41" s="32" t="s">
        <v>114</v>
      </c>
      <c r="C41" s="32" t="s">
        <v>138</v>
      </c>
      <c r="D41" s="32" t="s">
        <v>241</v>
      </c>
      <c r="E41" s="32" t="s">
        <v>231</v>
      </c>
      <c r="F41" s="31">
        <f>SUM(F42:F43)</f>
        <v>663316.92000000004</v>
      </c>
      <c r="G41" s="66">
        <f>SUM(G42:G43)</f>
        <v>663316.92000000004</v>
      </c>
      <c r="H41" s="49">
        <f t="shared" si="0"/>
        <v>1</v>
      </c>
    </row>
    <row r="42" spans="1:8">
      <c r="A42" s="33" t="s">
        <v>230</v>
      </c>
      <c r="B42" s="32" t="s">
        <v>114</v>
      </c>
      <c r="C42" s="32" t="s">
        <v>138</v>
      </c>
      <c r="D42" s="32" t="s">
        <v>242</v>
      </c>
      <c r="E42" s="32" t="s">
        <v>229</v>
      </c>
      <c r="F42" s="31">
        <v>509464.2</v>
      </c>
      <c r="G42" s="66">
        <v>509464.2</v>
      </c>
      <c r="H42" s="49">
        <f t="shared" si="0"/>
        <v>1</v>
      </c>
    </row>
    <row r="43" spans="1:8" ht="31.8">
      <c r="A43" s="33" t="s">
        <v>228</v>
      </c>
      <c r="B43" s="32" t="s">
        <v>114</v>
      </c>
      <c r="C43" s="32" t="s">
        <v>138</v>
      </c>
      <c r="D43" s="32" t="s">
        <v>241</v>
      </c>
      <c r="E43" s="32" t="s">
        <v>227</v>
      </c>
      <c r="F43" s="31">
        <v>153852.72</v>
      </c>
      <c r="G43" s="66">
        <v>153852.72</v>
      </c>
      <c r="H43" s="49">
        <f t="shared" si="0"/>
        <v>1</v>
      </c>
    </row>
    <row r="44" spans="1:8" ht="21.6">
      <c r="A44" s="33" t="s">
        <v>180</v>
      </c>
      <c r="B44" s="32" t="s">
        <v>114</v>
      </c>
      <c r="C44" s="32" t="s">
        <v>138</v>
      </c>
      <c r="D44" s="32" t="s">
        <v>241</v>
      </c>
      <c r="E44" s="32" t="s">
        <v>178</v>
      </c>
      <c r="F44" s="31">
        <f>SUM(F45)</f>
        <v>50758.57</v>
      </c>
      <c r="G44" s="66">
        <f>SUM(G45)</f>
        <v>45419</v>
      </c>
      <c r="H44" s="49">
        <f t="shared" si="0"/>
        <v>0.89480456206705583</v>
      </c>
    </row>
    <row r="45" spans="1:8" ht="21.6">
      <c r="A45" s="33" t="s">
        <v>177</v>
      </c>
      <c r="B45" s="32" t="s">
        <v>114</v>
      </c>
      <c r="C45" s="32" t="s">
        <v>138</v>
      </c>
      <c r="D45" s="32" t="s">
        <v>241</v>
      </c>
      <c r="E45" s="32" t="s">
        <v>175</v>
      </c>
      <c r="F45" s="31">
        <f>SUM(F46)</f>
        <v>50758.57</v>
      </c>
      <c r="G45" s="66">
        <f>SUM(G46)</f>
        <v>45419</v>
      </c>
      <c r="H45" s="49">
        <f t="shared" si="0"/>
        <v>0.89480456206705583</v>
      </c>
    </row>
    <row r="46" spans="1:8">
      <c r="A46" s="33" t="s">
        <v>174</v>
      </c>
      <c r="B46" s="32" t="s">
        <v>114</v>
      </c>
      <c r="C46" s="32" t="s">
        <v>138</v>
      </c>
      <c r="D46" s="32" t="s">
        <v>241</v>
      </c>
      <c r="E46" s="32" t="s">
        <v>172</v>
      </c>
      <c r="F46" s="31">
        <v>50758.57</v>
      </c>
      <c r="G46" s="66">
        <v>45419</v>
      </c>
      <c r="H46" s="49">
        <f t="shared" si="0"/>
        <v>0.89480456206705583</v>
      </c>
    </row>
    <row r="47" spans="1:8" ht="42">
      <c r="A47" s="33" t="s">
        <v>240</v>
      </c>
      <c r="B47" s="32" t="s">
        <v>114</v>
      </c>
      <c r="C47" s="32" t="s">
        <v>138</v>
      </c>
      <c r="D47" s="32" t="s">
        <v>239</v>
      </c>
      <c r="E47" s="32"/>
      <c r="F47" s="31">
        <f>SUM(F48)</f>
        <v>221728</v>
      </c>
      <c r="G47" s="66">
        <f>SUM(G48)</f>
        <v>0</v>
      </c>
      <c r="H47" s="49">
        <f t="shared" si="0"/>
        <v>0</v>
      </c>
    </row>
    <row r="48" spans="1:8">
      <c r="A48" s="33" t="s">
        <v>190</v>
      </c>
      <c r="B48" s="32" t="s">
        <v>114</v>
      </c>
      <c r="C48" s="32" t="s">
        <v>138</v>
      </c>
      <c r="D48" s="32" t="s">
        <v>238</v>
      </c>
      <c r="E48" s="32" t="s">
        <v>188</v>
      </c>
      <c r="F48" s="31">
        <f>SUM(F49)</f>
        <v>221728</v>
      </c>
      <c r="G48" s="66">
        <f>SUM(G49)</f>
        <v>0</v>
      </c>
      <c r="H48" s="49">
        <f t="shared" si="0"/>
        <v>0</v>
      </c>
    </row>
    <row r="49" spans="1:8">
      <c r="A49" s="33" t="s">
        <v>9</v>
      </c>
      <c r="B49" s="32" t="s">
        <v>114</v>
      </c>
      <c r="C49" s="32" t="s">
        <v>138</v>
      </c>
      <c r="D49" s="32" t="s">
        <v>238</v>
      </c>
      <c r="E49" s="32" t="s">
        <v>186</v>
      </c>
      <c r="F49" s="31">
        <v>221728</v>
      </c>
      <c r="G49" s="66">
        <v>0</v>
      </c>
      <c r="H49" s="49">
        <f t="shared" si="0"/>
        <v>0</v>
      </c>
    </row>
    <row r="50" spans="1:8">
      <c r="A50" s="33" t="s">
        <v>237</v>
      </c>
      <c r="B50" s="32" t="s">
        <v>109</v>
      </c>
      <c r="C50" s="32" t="s">
        <v>111</v>
      </c>
      <c r="D50" s="32" t="s">
        <v>153</v>
      </c>
      <c r="E50" s="32"/>
      <c r="F50" s="31">
        <f>SUM(F51)</f>
        <v>228911.04</v>
      </c>
      <c r="G50" s="66">
        <f>SUM(G51)</f>
        <v>208897.41</v>
      </c>
      <c r="H50" s="49">
        <f t="shared" si="0"/>
        <v>0.91257027184009998</v>
      </c>
    </row>
    <row r="51" spans="1:8">
      <c r="A51" s="33" t="s">
        <v>236</v>
      </c>
      <c r="B51" s="32" t="s">
        <v>109</v>
      </c>
      <c r="C51" s="32" t="s">
        <v>126</v>
      </c>
      <c r="D51" s="32" t="s">
        <v>217</v>
      </c>
      <c r="E51" s="32"/>
      <c r="F51" s="31">
        <f>SUM(F52)</f>
        <v>228911.04</v>
      </c>
      <c r="G51" s="66">
        <f>SUM(G52)</f>
        <v>208897.41</v>
      </c>
      <c r="H51" s="49">
        <f t="shared" si="0"/>
        <v>0.91257027184009998</v>
      </c>
    </row>
    <row r="52" spans="1:8" ht="31.8">
      <c r="A52" s="33" t="s">
        <v>235</v>
      </c>
      <c r="B52" s="32" t="s">
        <v>109</v>
      </c>
      <c r="C52" s="32" t="s">
        <v>126</v>
      </c>
      <c r="D52" s="32" t="s">
        <v>225</v>
      </c>
      <c r="E52" s="32"/>
      <c r="F52" s="31">
        <f>SUM(F53+F57)</f>
        <v>228911.04</v>
      </c>
      <c r="G52" s="66">
        <f>SUM(G53+G57)</f>
        <v>208897.41</v>
      </c>
      <c r="H52" s="49">
        <f t="shared" si="0"/>
        <v>0.91257027184009998</v>
      </c>
    </row>
    <row r="53" spans="1:8" ht="42">
      <c r="A53" s="33" t="s">
        <v>234</v>
      </c>
      <c r="B53" s="32" t="s">
        <v>109</v>
      </c>
      <c r="C53" s="32" t="s">
        <v>126</v>
      </c>
      <c r="D53" s="32" t="s">
        <v>226</v>
      </c>
      <c r="E53" s="32" t="s">
        <v>233</v>
      </c>
      <c r="F53" s="31">
        <f>SUM(F54)</f>
        <v>208397.41</v>
      </c>
      <c r="G53" s="66">
        <f>SUM(G54)</f>
        <v>208397.41</v>
      </c>
      <c r="H53" s="49">
        <f t="shared" si="0"/>
        <v>1</v>
      </c>
    </row>
    <row r="54" spans="1:8" ht="21.6">
      <c r="A54" s="33" t="s">
        <v>232</v>
      </c>
      <c r="B54" s="32" t="s">
        <v>109</v>
      </c>
      <c r="C54" s="32" t="s">
        <v>126</v>
      </c>
      <c r="D54" s="32" t="s">
        <v>226</v>
      </c>
      <c r="E54" s="32" t="s">
        <v>231</v>
      </c>
      <c r="F54" s="31">
        <f>SUM(F55:F56)</f>
        <v>208397.41</v>
      </c>
      <c r="G54" s="66">
        <f>SUM(G55:G56)</f>
        <v>208397.41</v>
      </c>
      <c r="H54" s="49">
        <f t="shared" si="0"/>
        <v>1</v>
      </c>
    </row>
    <row r="55" spans="1:8">
      <c r="A55" s="33" t="s">
        <v>230</v>
      </c>
      <c r="B55" s="32" t="s">
        <v>109</v>
      </c>
      <c r="C55" s="32" t="s">
        <v>126</v>
      </c>
      <c r="D55" s="32" t="s">
        <v>226</v>
      </c>
      <c r="E55" s="32" t="s">
        <v>229</v>
      </c>
      <c r="F55" s="31">
        <v>159330.17000000001</v>
      </c>
      <c r="G55" s="66">
        <v>159330.17000000001</v>
      </c>
      <c r="H55" s="49">
        <f t="shared" si="0"/>
        <v>1</v>
      </c>
    </row>
    <row r="56" spans="1:8" ht="31.8">
      <c r="A56" s="33" t="s">
        <v>228</v>
      </c>
      <c r="B56" s="32" t="s">
        <v>109</v>
      </c>
      <c r="C56" s="32" t="s">
        <v>126</v>
      </c>
      <c r="D56" s="32" t="s">
        <v>226</v>
      </c>
      <c r="E56" s="32" t="s">
        <v>227</v>
      </c>
      <c r="F56" s="31">
        <v>49067.24</v>
      </c>
      <c r="G56" s="66">
        <v>49067.24</v>
      </c>
      <c r="H56" s="49">
        <f t="shared" si="0"/>
        <v>1</v>
      </c>
    </row>
    <row r="57" spans="1:8" ht="21.6">
      <c r="A57" s="33" t="s">
        <v>180</v>
      </c>
      <c r="B57" s="32" t="s">
        <v>109</v>
      </c>
      <c r="C57" s="32" t="s">
        <v>126</v>
      </c>
      <c r="D57" s="32" t="s">
        <v>226</v>
      </c>
      <c r="E57" s="32" t="s">
        <v>178</v>
      </c>
      <c r="F57" s="31">
        <f>SUM(F58)</f>
        <v>20513.63</v>
      </c>
      <c r="G57" s="66">
        <f>SUM(G58)</f>
        <v>500</v>
      </c>
      <c r="H57" s="49">
        <f t="shared" si="0"/>
        <v>2.4374038139519917E-2</v>
      </c>
    </row>
    <row r="58" spans="1:8" ht="21.6">
      <c r="A58" s="33" t="s">
        <v>177</v>
      </c>
      <c r="B58" s="32" t="s">
        <v>109</v>
      </c>
      <c r="C58" s="32" t="s">
        <v>126</v>
      </c>
      <c r="D58" s="32" t="s">
        <v>226</v>
      </c>
      <c r="E58" s="32" t="s">
        <v>175</v>
      </c>
      <c r="F58" s="31">
        <f>SUM(F59)</f>
        <v>20513.63</v>
      </c>
      <c r="G58" s="66">
        <f>SUM(G59)</f>
        <v>500</v>
      </c>
      <c r="H58" s="49">
        <f t="shared" si="0"/>
        <v>2.4374038139519917E-2</v>
      </c>
    </row>
    <row r="59" spans="1:8">
      <c r="A59" s="33" t="s">
        <v>174</v>
      </c>
      <c r="B59" s="32" t="s">
        <v>109</v>
      </c>
      <c r="C59" s="32" t="s">
        <v>126</v>
      </c>
      <c r="D59" s="32" t="s">
        <v>225</v>
      </c>
      <c r="E59" s="32" t="s">
        <v>172</v>
      </c>
      <c r="F59" s="31">
        <v>20513.63</v>
      </c>
      <c r="G59" s="66">
        <v>500</v>
      </c>
      <c r="H59" s="49">
        <f t="shared" si="0"/>
        <v>2.4374038139519917E-2</v>
      </c>
    </row>
    <row r="60" spans="1:8" ht="21.6">
      <c r="A60" s="33" t="s">
        <v>224</v>
      </c>
      <c r="B60" s="32" t="s">
        <v>126</v>
      </c>
      <c r="C60" s="32" t="s">
        <v>111</v>
      </c>
      <c r="D60" s="32" t="s">
        <v>153</v>
      </c>
      <c r="E60" s="32"/>
      <c r="F60" s="31">
        <f t="shared" ref="F60:G64" si="1">SUM(F61)</f>
        <v>200000</v>
      </c>
      <c r="G60" s="66">
        <f t="shared" si="1"/>
        <v>200000</v>
      </c>
      <c r="H60" s="49">
        <f t="shared" si="0"/>
        <v>1</v>
      </c>
    </row>
    <row r="61" spans="1:8" ht="21.6">
      <c r="A61" s="33" t="s">
        <v>223</v>
      </c>
      <c r="B61" s="32" t="s">
        <v>126</v>
      </c>
      <c r="C61" s="32" t="s">
        <v>131</v>
      </c>
      <c r="D61" s="32" t="s">
        <v>168</v>
      </c>
      <c r="E61" s="32"/>
      <c r="F61" s="31">
        <f t="shared" si="1"/>
        <v>200000</v>
      </c>
      <c r="G61" s="66">
        <f t="shared" si="1"/>
        <v>200000</v>
      </c>
      <c r="H61" s="49">
        <f t="shared" si="0"/>
        <v>1</v>
      </c>
    </row>
    <row r="62" spans="1:8" ht="42">
      <c r="A62" s="33" t="s">
        <v>222</v>
      </c>
      <c r="B62" s="32" t="s">
        <v>126</v>
      </c>
      <c r="C62" s="32" t="s">
        <v>131</v>
      </c>
      <c r="D62" s="32" t="s">
        <v>220</v>
      </c>
      <c r="E62" s="32"/>
      <c r="F62" s="31">
        <f t="shared" si="1"/>
        <v>200000</v>
      </c>
      <c r="G62" s="66">
        <f t="shared" si="1"/>
        <v>200000</v>
      </c>
      <c r="H62" s="49">
        <f t="shared" si="0"/>
        <v>1</v>
      </c>
    </row>
    <row r="63" spans="1:8" ht="21.6">
      <c r="A63" s="33" t="s">
        <v>180</v>
      </c>
      <c r="B63" s="32" t="s">
        <v>126</v>
      </c>
      <c r="C63" s="32" t="s">
        <v>131</v>
      </c>
      <c r="D63" s="32" t="s">
        <v>221</v>
      </c>
      <c r="E63" s="32" t="s">
        <v>178</v>
      </c>
      <c r="F63" s="31">
        <f t="shared" si="1"/>
        <v>200000</v>
      </c>
      <c r="G63" s="66">
        <f t="shared" si="1"/>
        <v>200000</v>
      </c>
      <c r="H63" s="49">
        <f t="shared" si="0"/>
        <v>1</v>
      </c>
    </row>
    <row r="64" spans="1:8" ht="21.6">
      <c r="A64" s="33" t="s">
        <v>177</v>
      </c>
      <c r="B64" s="32" t="s">
        <v>126</v>
      </c>
      <c r="C64" s="32" t="s">
        <v>131</v>
      </c>
      <c r="D64" s="32" t="s">
        <v>220</v>
      </c>
      <c r="E64" s="32" t="s">
        <v>175</v>
      </c>
      <c r="F64" s="31">
        <f t="shared" si="1"/>
        <v>200000</v>
      </c>
      <c r="G64" s="66">
        <f t="shared" si="1"/>
        <v>200000</v>
      </c>
      <c r="H64" s="49">
        <f t="shared" si="0"/>
        <v>1</v>
      </c>
    </row>
    <row r="65" spans="1:8">
      <c r="A65" s="33" t="s">
        <v>174</v>
      </c>
      <c r="B65" s="32" t="s">
        <v>126</v>
      </c>
      <c r="C65" s="32" t="s">
        <v>131</v>
      </c>
      <c r="D65" s="32" t="s">
        <v>220</v>
      </c>
      <c r="E65" s="32" t="s">
        <v>172</v>
      </c>
      <c r="F65" s="31">
        <v>200000</v>
      </c>
      <c r="G65" s="66">
        <v>200000</v>
      </c>
      <c r="H65" s="49">
        <f t="shared" si="0"/>
        <v>1</v>
      </c>
    </row>
    <row r="66" spans="1:8">
      <c r="A66" s="33" t="s">
        <v>219</v>
      </c>
      <c r="B66" s="32" t="s">
        <v>127</v>
      </c>
      <c r="C66" s="32" t="s">
        <v>111</v>
      </c>
      <c r="D66" s="32" t="s">
        <v>153</v>
      </c>
      <c r="E66" s="32"/>
      <c r="F66" s="31">
        <f>SUM(F67)</f>
        <v>4124607.9699999997</v>
      </c>
      <c r="G66" s="66">
        <f>SUM(G67)</f>
        <v>1513121.06</v>
      </c>
      <c r="H66" s="49">
        <f t="shared" si="0"/>
        <v>0.36685209140009495</v>
      </c>
    </row>
    <row r="67" spans="1:8">
      <c r="A67" s="33" t="s">
        <v>218</v>
      </c>
      <c r="B67" s="32" t="s">
        <v>127</v>
      </c>
      <c r="C67" s="32" t="s">
        <v>126</v>
      </c>
      <c r="D67" s="32" t="s">
        <v>217</v>
      </c>
      <c r="E67" s="32"/>
      <c r="F67" s="31">
        <f>SUM(F68+F72+F76+F80)</f>
        <v>4124607.9699999997</v>
      </c>
      <c r="G67" s="66">
        <f>SUM(G68+G72+G76+G80)</f>
        <v>1513121.06</v>
      </c>
      <c r="H67" s="49">
        <f t="shared" si="0"/>
        <v>0.36685209140009495</v>
      </c>
    </row>
    <row r="68" spans="1:8" ht="31.8">
      <c r="A68" s="33" t="s">
        <v>216</v>
      </c>
      <c r="B68" s="32" t="s">
        <v>127</v>
      </c>
      <c r="C68" s="32" t="s">
        <v>126</v>
      </c>
      <c r="D68" s="32" t="s">
        <v>215</v>
      </c>
      <c r="E68" s="32"/>
      <c r="F68" s="31">
        <f t="shared" ref="F68:G70" si="2">SUM(F69)</f>
        <v>520820.51</v>
      </c>
      <c r="G68" s="66">
        <f t="shared" si="2"/>
        <v>409333.6</v>
      </c>
      <c r="H68" s="49">
        <f t="shared" si="0"/>
        <v>0.78593986246816583</v>
      </c>
    </row>
    <row r="69" spans="1:8" ht="21.6">
      <c r="A69" s="33" t="s">
        <v>180</v>
      </c>
      <c r="B69" s="32" t="s">
        <v>127</v>
      </c>
      <c r="C69" s="32" t="s">
        <v>126</v>
      </c>
      <c r="D69" s="32" t="s">
        <v>215</v>
      </c>
      <c r="E69" s="32" t="s">
        <v>178</v>
      </c>
      <c r="F69" s="31">
        <f t="shared" si="2"/>
        <v>520820.51</v>
      </c>
      <c r="G69" s="66">
        <f t="shared" si="2"/>
        <v>409333.6</v>
      </c>
      <c r="H69" s="49">
        <f t="shared" si="0"/>
        <v>0.78593986246816583</v>
      </c>
    </row>
    <row r="70" spans="1:8" ht="21.6">
      <c r="A70" s="33" t="s">
        <v>177</v>
      </c>
      <c r="B70" s="32" t="s">
        <v>127</v>
      </c>
      <c r="C70" s="32" t="s">
        <v>126</v>
      </c>
      <c r="D70" s="32" t="s">
        <v>215</v>
      </c>
      <c r="E70" s="32" t="s">
        <v>175</v>
      </c>
      <c r="F70" s="31">
        <f t="shared" si="2"/>
        <v>520820.51</v>
      </c>
      <c r="G70" s="66">
        <f t="shared" si="2"/>
        <v>409333.6</v>
      </c>
      <c r="H70" s="49">
        <f t="shared" si="0"/>
        <v>0.78593986246816583</v>
      </c>
    </row>
    <row r="71" spans="1:8">
      <c r="A71" s="33" t="s">
        <v>174</v>
      </c>
      <c r="B71" s="32" t="s">
        <v>127</v>
      </c>
      <c r="C71" s="32" t="s">
        <v>126</v>
      </c>
      <c r="D71" s="32" t="s">
        <v>215</v>
      </c>
      <c r="E71" s="32" t="s">
        <v>172</v>
      </c>
      <c r="F71" s="31">
        <v>520820.51</v>
      </c>
      <c r="G71" s="66">
        <v>409333.6</v>
      </c>
      <c r="H71" s="49">
        <f t="shared" si="0"/>
        <v>0.78593986246816583</v>
      </c>
    </row>
    <row r="72" spans="1:8" ht="31.8">
      <c r="A72" s="33" t="s">
        <v>214</v>
      </c>
      <c r="B72" s="32" t="s">
        <v>127</v>
      </c>
      <c r="C72" s="32" t="s">
        <v>126</v>
      </c>
      <c r="D72" s="32" t="s">
        <v>213</v>
      </c>
      <c r="E72" s="32"/>
      <c r="F72" s="31">
        <v>32787.46</v>
      </c>
      <c r="G72" s="66">
        <v>32787.46</v>
      </c>
      <c r="H72" s="49">
        <f t="shared" ref="H72:H120" si="3">SUM(G72/F72)</f>
        <v>1</v>
      </c>
    </row>
    <row r="73" spans="1:8" ht="21.6">
      <c r="A73" s="33" t="s">
        <v>180</v>
      </c>
      <c r="B73" s="32" t="s">
        <v>127</v>
      </c>
      <c r="C73" s="32" t="s">
        <v>126</v>
      </c>
      <c r="D73" s="32" t="s">
        <v>212</v>
      </c>
      <c r="E73" s="32" t="s">
        <v>178</v>
      </c>
      <c r="F73" s="31">
        <v>32787.46</v>
      </c>
      <c r="G73" s="66">
        <v>32787.46</v>
      </c>
      <c r="H73" s="49">
        <f t="shared" si="3"/>
        <v>1</v>
      </c>
    </row>
    <row r="74" spans="1:8" ht="21.6">
      <c r="A74" s="33" t="s">
        <v>177</v>
      </c>
      <c r="B74" s="32" t="s">
        <v>127</v>
      </c>
      <c r="C74" s="32" t="s">
        <v>126</v>
      </c>
      <c r="D74" s="32" t="s">
        <v>213</v>
      </c>
      <c r="E74" s="32" t="s">
        <v>175</v>
      </c>
      <c r="F74" s="31">
        <v>32787.46</v>
      </c>
      <c r="G74" s="66">
        <v>32787.46</v>
      </c>
      <c r="H74" s="49">
        <f t="shared" si="3"/>
        <v>1</v>
      </c>
    </row>
    <row r="75" spans="1:8">
      <c r="A75" s="33" t="s">
        <v>174</v>
      </c>
      <c r="B75" s="32" t="s">
        <v>127</v>
      </c>
      <c r="C75" s="32" t="s">
        <v>126</v>
      </c>
      <c r="D75" s="32" t="s">
        <v>212</v>
      </c>
      <c r="E75" s="32" t="s">
        <v>172</v>
      </c>
      <c r="F75" s="31">
        <v>32787.46</v>
      </c>
      <c r="G75" s="66">
        <v>32787.46</v>
      </c>
      <c r="H75" s="49">
        <f t="shared" si="3"/>
        <v>1</v>
      </c>
    </row>
    <row r="76" spans="1:8" ht="41.4" customHeight="1">
      <c r="A76" s="33" t="s">
        <v>211</v>
      </c>
      <c r="B76" s="32" t="s">
        <v>127</v>
      </c>
      <c r="C76" s="32" t="s">
        <v>126</v>
      </c>
      <c r="D76" s="32" t="s">
        <v>210</v>
      </c>
      <c r="E76" s="32"/>
      <c r="F76" s="31">
        <f t="shared" ref="F76:G78" si="4">SUM(F77)</f>
        <v>1071000</v>
      </c>
      <c r="G76" s="66">
        <f t="shared" si="4"/>
        <v>1071000</v>
      </c>
      <c r="H76" s="49">
        <f t="shared" si="3"/>
        <v>1</v>
      </c>
    </row>
    <row r="77" spans="1:8" ht="21.6">
      <c r="A77" s="33" t="s">
        <v>180</v>
      </c>
      <c r="B77" s="32" t="s">
        <v>127</v>
      </c>
      <c r="C77" s="32" t="s">
        <v>126</v>
      </c>
      <c r="D77" s="32" t="s">
        <v>209</v>
      </c>
      <c r="E77" s="32" t="s">
        <v>178</v>
      </c>
      <c r="F77" s="31">
        <f t="shared" si="4"/>
        <v>1071000</v>
      </c>
      <c r="G77" s="66">
        <f t="shared" si="4"/>
        <v>1071000</v>
      </c>
      <c r="H77" s="49">
        <f t="shared" si="3"/>
        <v>1</v>
      </c>
    </row>
    <row r="78" spans="1:8" ht="21.6">
      <c r="A78" s="33" t="s">
        <v>177</v>
      </c>
      <c r="B78" s="32" t="s">
        <v>127</v>
      </c>
      <c r="C78" s="32" t="s">
        <v>126</v>
      </c>
      <c r="D78" s="32" t="s">
        <v>208</v>
      </c>
      <c r="E78" s="32" t="s">
        <v>175</v>
      </c>
      <c r="F78" s="31">
        <f t="shared" si="4"/>
        <v>1071000</v>
      </c>
      <c r="G78" s="66">
        <f t="shared" si="4"/>
        <v>1071000</v>
      </c>
      <c r="H78" s="49">
        <f t="shared" si="3"/>
        <v>1</v>
      </c>
    </row>
    <row r="79" spans="1:8">
      <c r="A79" s="33" t="s">
        <v>174</v>
      </c>
      <c r="B79" s="32" t="s">
        <v>127</v>
      </c>
      <c r="C79" s="32" t="s">
        <v>126</v>
      </c>
      <c r="D79" s="32" t="s">
        <v>208</v>
      </c>
      <c r="E79" s="32" t="s">
        <v>172</v>
      </c>
      <c r="F79" s="31">
        <v>1071000</v>
      </c>
      <c r="G79" s="66">
        <v>1071000</v>
      </c>
      <c r="H79" s="49">
        <f t="shared" si="3"/>
        <v>1</v>
      </c>
    </row>
    <row r="80" spans="1:8" ht="21.6">
      <c r="A80" s="33" t="s">
        <v>207</v>
      </c>
      <c r="B80" s="32" t="s">
        <v>127</v>
      </c>
      <c r="C80" s="32" t="s">
        <v>126</v>
      </c>
      <c r="D80" s="32" t="s">
        <v>206</v>
      </c>
      <c r="E80" s="32"/>
      <c r="F80" s="31">
        <v>2500000</v>
      </c>
      <c r="G80" s="66">
        <v>0</v>
      </c>
      <c r="H80" s="49">
        <f t="shared" si="3"/>
        <v>0</v>
      </c>
    </row>
    <row r="81" spans="1:8" ht="21.6">
      <c r="A81" s="33" t="s">
        <v>180</v>
      </c>
      <c r="B81" s="32" t="s">
        <v>127</v>
      </c>
      <c r="C81" s="32" t="s">
        <v>126</v>
      </c>
      <c r="D81" s="32" t="s">
        <v>206</v>
      </c>
      <c r="E81" s="32" t="s">
        <v>178</v>
      </c>
      <c r="F81" s="31">
        <v>2500000</v>
      </c>
      <c r="G81" s="66">
        <v>0</v>
      </c>
      <c r="H81" s="49">
        <f t="shared" si="3"/>
        <v>0</v>
      </c>
    </row>
    <row r="82" spans="1:8" ht="21.6">
      <c r="A82" s="33" t="s">
        <v>177</v>
      </c>
      <c r="B82" s="32" t="s">
        <v>127</v>
      </c>
      <c r="C82" s="32" t="s">
        <v>126</v>
      </c>
      <c r="D82" s="32" t="s">
        <v>205</v>
      </c>
      <c r="E82" s="32" t="s">
        <v>175</v>
      </c>
      <c r="F82" s="31">
        <v>2500000</v>
      </c>
      <c r="G82" s="66">
        <v>0</v>
      </c>
      <c r="H82" s="49">
        <f t="shared" si="3"/>
        <v>0</v>
      </c>
    </row>
    <row r="83" spans="1:8">
      <c r="A83" s="33" t="s">
        <v>174</v>
      </c>
      <c r="B83" s="32" t="s">
        <v>127</v>
      </c>
      <c r="C83" s="32" t="s">
        <v>126</v>
      </c>
      <c r="D83" s="32" t="s">
        <v>204</v>
      </c>
      <c r="E83" s="32" t="s">
        <v>172</v>
      </c>
      <c r="F83" s="31">
        <v>2500000</v>
      </c>
      <c r="G83" s="66">
        <v>0</v>
      </c>
      <c r="H83" s="49">
        <f t="shared" si="3"/>
        <v>0</v>
      </c>
    </row>
    <row r="84" spans="1:8">
      <c r="A84" s="33" t="s">
        <v>203</v>
      </c>
      <c r="B84" s="32" t="s">
        <v>120</v>
      </c>
      <c r="C84" s="32" t="s">
        <v>111</v>
      </c>
      <c r="D84" s="32" t="s">
        <v>153</v>
      </c>
      <c r="E84" s="32"/>
      <c r="F84" s="31">
        <v>39483.15</v>
      </c>
      <c r="G84" s="66">
        <v>39483.15</v>
      </c>
      <c r="H84" s="49">
        <f t="shared" si="3"/>
        <v>1</v>
      </c>
    </row>
    <row r="85" spans="1:8">
      <c r="A85" s="33" t="s">
        <v>202</v>
      </c>
      <c r="B85" s="32" t="s">
        <v>120</v>
      </c>
      <c r="C85" s="32" t="s">
        <v>120</v>
      </c>
      <c r="D85" s="32" t="s">
        <v>153</v>
      </c>
      <c r="E85" s="32"/>
      <c r="F85" s="31">
        <v>39483.15</v>
      </c>
      <c r="G85" s="66">
        <v>39483.15</v>
      </c>
      <c r="H85" s="49">
        <f t="shared" si="3"/>
        <v>1</v>
      </c>
    </row>
    <row r="86" spans="1:8" ht="31.8">
      <c r="A86" s="33" t="s">
        <v>201</v>
      </c>
      <c r="B86" s="32" t="s">
        <v>120</v>
      </c>
      <c r="C86" s="32" t="s">
        <v>120</v>
      </c>
      <c r="D86" s="32" t="s">
        <v>198</v>
      </c>
      <c r="E86" s="32"/>
      <c r="F86" s="31">
        <v>39483.15</v>
      </c>
      <c r="G86" s="66">
        <v>39483.15</v>
      </c>
      <c r="H86" s="49">
        <f t="shared" si="3"/>
        <v>1</v>
      </c>
    </row>
    <row r="87" spans="1:8" ht="21.6">
      <c r="A87" s="33" t="s">
        <v>180</v>
      </c>
      <c r="B87" s="32" t="s">
        <v>120</v>
      </c>
      <c r="C87" s="32" t="s">
        <v>120</v>
      </c>
      <c r="D87" s="32" t="s">
        <v>200</v>
      </c>
      <c r="E87" s="32" t="s">
        <v>178</v>
      </c>
      <c r="F87" s="31">
        <v>39483.15</v>
      </c>
      <c r="G87" s="66">
        <v>39483.15</v>
      </c>
      <c r="H87" s="49">
        <f t="shared" si="3"/>
        <v>1</v>
      </c>
    </row>
    <row r="88" spans="1:8" ht="21.6">
      <c r="A88" s="33" t="s">
        <v>177</v>
      </c>
      <c r="B88" s="32" t="s">
        <v>120</v>
      </c>
      <c r="C88" s="32" t="s">
        <v>120</v>
      </c>
      <c r="D88" s="32" t="s">
        <v>199</v>
      </c>
      <c r="E88" s="32" t="s">
        <v>175</v>
      </c>
      <c r="F88" s="31">
        <v>39483.15</v>
      </c>
      <c r="G88" s="66">
        <v>39483.15</v>
      </c>
      <c r="H88" s="49">
        <f t="shared" si="3"/>
        <v>1</v>
      </c>
    </row>
    <row r="89" spans="1:8">
      <c r="A89" s="33" t="s">
        <v>174</v>
      </c>
      <c r="B89" s="32" t="s">
        <v>120</v>
      </c>
      <c r="C89" s="32" t="s">
        <v>120</v>
      </c>
      <c r="D89" s="32" t="s">
        <v>198</v>
      </c>
      <c r="E89" s="32" t="s">
        <v>172</v>
      </c>
      <c r="F89" s="31">
        <v>39483.15</v>
      </c>
      <c r="G89" s="66">
        <v>39483.15</v>
      </c>
      <c r="H89" s="49">
        <f t="shared" si="3"/>
        <v>1</v>
      </c>
    </row>
    <row r="90" spans="1:8">
      <c r="A90" s="33" t="s">
        <v>197</v>
      </c>
      <c r="B90" s="32" t="s">
        <v>117</v>
      </c>
      <c r="C90" s="32" t="s">
        <v>111</v>
      </c>
      <c r="D90" s="32" t="s">
        <v>153</v>
      </c>
      <c r="E90" s="32"/>
      <c r="F90" s="31">
        <f>SUM(F92+F96+F102+F106)</f>
        <v>464733.61</v>
      </c>
      <c r="G90" s="66">
        <f>SUM(G92+G96+G102+G106)</f>
        <v>361368.93</v>
      </c>
      <c r="H90" s="49">
        <f t="shared" si="3"/>
        <v>0.77758294692738061</v>
      </c>
    </row>
    <row r="91" spans="1:8">
      <c r="A91" s="33" t="s">
        <v>196</v>
      </c>
      <c r="B91" s="32" t="s">
        <v>117</v>
      </c>
      <c r="C91" s="32" t="s">
        <v>114</v>
      </c>
      <c r="D91" s="32" t="s">
        <v>153</v>
      </c>
      <c r="E91" s="32"/>
      <c r="F91" s="31">
        <f>SUM(F92+F96+F102+F106)</f>
        <v>464733.61</v>
      </c>
      <c r="G91" s="66">
        <f>SUM(G92+G96+G102+G106)</f>
        <v>361368.93</v>
      </c>
      <c r="H91" s="49">
        <f t="shared" si="3"/>
        <v>0.77758294692738061</v>
      </c>
    </row>
    <row r="92" spans="1:8" ht="31.8">
      <c r="A92" s="33" t="s">
        <v>195</v>
      </c>
      <c r="B92" s="32" t="s">
        <v>117</v>
      </c>
      <c r="C92" s="32" t="s">
        <v>114</v>
      </c>
      <c r="D92" s="32" t="s">
        <v>193</v>
      </c>
      <c r="E92" s="32"/>
      <c r="F92" s="31">
        <v>65436.480000000003</v>
      </c>
      <c r="G92" s="66">
        <v>65436.480000000003</v>
      </c>
      <c r="H92" s="49">
        <f t="shared" si="3"/>
        <v>1</v>
      </c>
    </row>
    <row r="93" spans="1:8" ht="21.6">
      <c r="A93" s="33" t="s">
        <v>180</v>
      </c>
      <c r="B93" s="32" t="s">
        <v>117</v>
      </c>
      <c r="C93" s="32" t="s">
        <v>114</v>
      </c>
      <c r="D93" s="32" t="s">
        <v>194</v>
      </c>
      <c r="E93" s="32" t="s">
        <v>178</v>
      </c>
      <c r="F93" s="31">
        <v>65436.480000000003</v>
      </c>
      <c r="G93" s="66">
        <v>65436.480000000003</v>
      </c>
      <c r="H93" s="49">
        <f t="shared" si="3"/>
        <v>1</v>
      </c>
    </row>
    <row r="94" spans="1:8" ht="21.6">
      <c r="A94" s="33" t="s">
        <v>177</v>
      </c>
      <c r="B94" s="32" t="s">
        <v>117</v>
      </c>
      <c r="C94" s="32" t="s">
        <v>114</v>
      </c>
      <c r="D94" s="32" t="s">
        <v>194</v>
      </c>
      <c r="E94" s="32" t="s">
        <v>175</v>
      </c>
      <c r="F94" s="31">
        <v>65436.480000000003</v>
      </c>
      <c r="G94" s="66">
        <v>65436.480000000003</v>
      </c>
      <c r="H94" s="49">
        <f t="shared" si="3"/>
        <v>1</v>
      </c>
    </row>
    <row r="95" spans="1:8">
      <c r="A95" s="33" t="s">
        <v>174</v>
      </c>
      <c r="B95" s="32" t="s">
        <v>117</v>
      </c>
      <c r="C95" s="32" t="s">
        <v>114</v>
      </c>
      <c r="D95" s="32" t="s">
        <v>193</v>
      </c>
      <c r="E95" s="32" t="s">
        <v>172</v>
      </c>
      <c r="F95" s="31">
        <v>65436.480000000003</v>
      </c>
      <c r="G95" s="66">
        <v>65436.480000000003</v>
      </c>
      <c r="H95" s="49">
        <f t="shared" si="3"/>
        <v>1</v>
      </c>
    </row>
    <row r="96" spans="1:8" ht="21.6">
      <c r="A96" s="33" t="s">
        <v>192</v>
      </c>
      <c r="B96" s="32" t="s">
        <v>117</v>
      </c>
      <c r="C96" s="32" t="s">
        <v>114</v>
      </c>
      <c r="D96" s="32" t="s">
        <v>187</v>
      </c>
      <c r="E96" s="32"/>
      <c r="F96" s="31">
        <f>SUM(F97+F100)</f>
        <v>139992.13</v>
      </c>
      <c r="G96" s="66">
        <f>SUM(G97+G100)</f>
        <v>36627.449999999997</v>
      </c>
      <c r="H96" s="49">
        <f t="shared" si="3"/>
        <v>0.26163935072635863</v>
      </c>
    </row>
    <row r="97" spans="1:8" ht="21.6">
      <c r="A97" s="33" t="s">
        <v>180</v>
      </c>
      <c r="B97" s="32" t="s">
        <v>117</v>
      </c>
      <c r="C97" s="32" t="s">
        <v>114</v>
      </c>
      <c r="D97" s="32" t="s">
        <v>187</v>
      </c>
      <c r="E97" s="32" t="s">
        <v>178</v>
      </c>
      <c r="F97" s="31">
        <v>36627.449999999997</v>
      </c>
      <c r="G97" s="66">
        <v>36627.449999999997</v>
      </c>
      <c r="H97" s="49">
        <f t="shared" si="3"/>
        <v>1</v>
      </c>
    </row>
    <row r="98" spans="1:8" ht="21.6">
      <c r="A98" s="33" t="s">
        <v>177</v>
      </c>
      <c r="B98" s="32" t="s">
        <v>117</v>
      </c>
      <c r="C98" s="32" t="s">
        <v>114</v>
      </c>
      <c r="D98" s="32" t="s">
        <v>191</v>
      </c>
      <c r="E98" s="32" t="s">
        <v>175</v>
      </c>
      <c r="F98" s="31">
        <v>36627.449999999997</v>
      </c>
      <c r="G98" s="66">
        <v>36627.449999999997</v>
      </c>
      <c r="H98" s="49">
        <f t="shared" si="3"/>
        <v>1</v>
      </c>
    </row>
    <row r="99" spans="1:8">
      <c r="A99" s="33" t="s">
        <v>174</v>
      </c>
      <c r="B99" s="32" t="s">
        <v>117</v>
      </c>
      <c r="C99" s="32" t="s">
        <v>114</v>
      </c>
      <c r="D99" s="32" t="s">
        <v>191</v>
      </c>
      <c r="E99" s="32" t="s">
        <v>172</v>
      </c>
      <c r="F99" s="31">
        <v>36627.449999999997</v>
      </c>
      <c r="G99" s="66">
        <v>36627.449999999997</v>
      </c>
      <c r="H99" s="49">
        <f t="shared" si="3"/>
        <v>1</v>
      </c>
    </row>
    <row r="100" spans="1:8">
      <c r="A100" s="33" t="s">
        <v>190</v>
      </c>
      <c r="B100" s="32" t="s">
        <v>117</v>
      </c>
      <c r="C100" s="32" t="s">
        <v>114</v>
      </c>
      <c r="D100" s="32" t="s">
        <v>189</v>
      </c>
      <c r="E100" s="32" t="s">
        <v>188</v>
      </c>
      <c r="F100" s="31">
        <f>SUM(F101)</f>
        <v>103364.68</v>
      </c>
      <c r="G100" s="66">
        <f>SUM(G101)</f>
        <v>0</v>
      </c>
      <c r="H100" s="49">
        <f t="shared" si="3"/>
        <v>0</v>
      </c>
    </row>
    <row r="101" spans="1:8">
      <c r="A101" s="33" t="s">
        <v>9</v>
      </c>
      <c r="B101" s="32" t="s">
        <v>117</v>
      </c>
      <c r="C101" s="32" t="s">
        <v>114</v>
      </c>
      <c r="D101" s="32" t="s">
        <v>187</v>
      </c>
      <c r="E101" s="32" t="s">
        <v>186</v>
      </c>
      <c r="F101" s="31">
        <v>103364.68</v>
      </c>
      <c r="G101" s="66">
        <v>0</v>
      </c>
      <c r="H101" s="49">
        <f t="shared" si="3"/>
        <v>0</v>
      </c>
    </row>
    <row r="102" spans="1:8" ht="31.8">
      <c r="A102" s="33" t="s">
        <v>185</v>
      </c>
      <c r="B102" s="32" t="s">
        <v>117</v>
      </c>
      <c r="C102" s="32" t="s">
        <v>114</v>
      </c>
      <c r="D102" s="32" t="s">
        <v>184</v>
      </c>
      <c r="E102" s="32"/>
      <c r="F102" s="31">
        <v>250000</v>
      </c>
      <c r="G102" s="66">
        <v>250000</v>
      </c>
      <c r="H102" s="49">
        <f t="shared" si="3"/>
        <v>1</v>
      </c>
    </row>
    <row r="103" spans="1:8" ht="21.6">
      <c r="A103" s="33" t="s">
        <v>180</v>
      </c>
      <c r="B103" s="32" t="s">
        <v>117</v>
      </c>
      <c r="C103" s="32" t="s">
        <v>114</v>
      </c>
      <c r="D103" s="32" t="s">
        <v>183</v>
      </c>
      <c r="E103" s="32" t="s">
        <v>178</v>
      </c>
      <c r="F103" s="31">
        <v>250000</v>
      </c>
      <c r="G103" s="66">
        <v>250000</v>
      </c>
      <c r="H103" s="49">
        <f t="shared" si="3"/>
        <v>1</v>
      </c>
    </row>
    <row r="104" spans="1:8" ht="21.6">
      <c r="A104" s="33" t="s">
        <v>177</v>
      </c>
      <c r="B104" s="32" t="s">
        <v>117</v>
      </c>
      <c r="C104" s="32" t="s">
        <v>114</v>
      </c>
      <c r="D104" s="32" t="s">
        <v>183</v>
      </c>
      <c r="E104" s="32" t="s">
        <v>175</v>
      </c>
      <c r="F104" s="31">
        <v>250000</v>
      </c>
      <c r="G104" s="66">
        <v>250000</v>
      </c>
      <c r="H104" s="49">
        <f t="shared" si="3"/>
        <v>1</v>
      </c>
    </row>
    <row r="105" spans="1:8">
      <c r="A105" s="33" t="s">
        <v>174</v>
      </c>
      <c r="B105" s="32" t="s">
        <v>117</v>
      </c>
      <c r="C105" s="32" t="s">
        <v>114</v>
      </c>
      <c r="D105" s="32" t="s">
        <v>183</v>
      </c>
      <c r="E105" s="32" t="s">
        <v>172</v>
      </c>
      <c r="F105" s="31">
        <v>250000</v>
      </c>
      <c r="G105" s="66">
        <v>250000</v>
      </c>
      <c r="H105" s="49">
        <f t="shared" si="3"/>
        <v>1</v>
      </c>
    </row>
    <row r="106" spans="1:8" ht="31.8">
      <c r="A106" s="33" t="s">
        <v>182</v>
      </c>
      <c r="B106" s="32" t="s">
        <v>117</v>
      </c>
      <c r="C106" s="32" t="s">
        <v>114</v>
      </c>
      <c r="D106" s="32" t="s">
        <v>181</v>
      </c>
      <c r="E106" s="32"/>
      <c r="F106" s="31">
        <v>9305</v>
      </c>
      <c r="G106" s="66">
        <v>9305</v>
      </c>
      <c r="H106" s="49">
        <f t="shared" si="3"/>
        <v>1</v>
      </c>
    </row>
    <row r="107" spans="1:8" ht="21.6">
      <c r="A107" s="33" t="s">
        <v>180</v>
      </c>
      <c r="B107" s="32" t="s">
        <v>117</v>
      </c>
      <c r="C107" s="32" t="s">
        <v>114</v>
      </c>
      <c r="D107" s="32" t="s">
        <v>179</v>
      </c>
      <c r="E107" s="32" t="s">
        <v>178</v>
      </c>
      <c r="F107" s="31">
        <v>9305</v>
      </c>
      <c r="G107" s="66">
        <v>9305</v>
      </c>
      <c r="H107" s="49">
        <f t="shared" si="3"/>
        <v>1</v>
      </c>
    </row>
    <row r="108" spans="1:8" ht="21.6">
      <c r="A108" s="33" t="s">
        <v>177</v>
      </c>
      <c r="B108" s="32" t="s">
        <v>117</v>
      </c>
      <c r="C108" s="32" t="s">
        <v>114</v>
      </c>
      <c r="D108" s="32" t="s">
        <v>176</v>
      </c>
      <c r="E108" s="32" t="s">
        <v>175</v>
      </c>
      <c r="F108" s="31">
        <v>9305</v>
      </c>
      <c r="G108" s="66">
        <v>9305</v>
      </c>
      <c r="H108" s="49">
        <f t="shared" si="3"/>
        <v>1</v>
      </c>
    </row>
    <row r="109" spans="1:8">
      <c r="A109" s="33" t="s">
        <v>174</v>
      </c>
      <c r="B109" s="32" t="s">
        <v>117</v>
      </c>
      <c r="C109" s="32" t="s">
        <v>114</v>
      </c>
      <c r="D109" s="32" t="s">
        <v>173</v>
      </c>
      <c r="E109" s="32" t="s">
        <v>172</v>
      </c>
      <c r="F109" s="31">
        <v>9305</v>
      </c>
      <c r="G109" s="66">
        <v>9305</v>
      </c>
      <c r="H109" s="49">
        <f t="shared" si="3"/>
        <v>1</v>
      </c>
    </row>
    <row r="110" spans="1:8">
      <c r="A110" s="33" t="s">
        <v>171</v>
      </c>
      <c r="B110" s="32" t="s">
        <v>158</v>
      </c>
      <c r="C110" s="32" t="s">
        <v>111</v>
      </c>
      <c r="D110" s="32" t="s">
        <v>170</v>
      </c>
      <c r="E110" s="32"/>
      <c r="F110" s="31">
        <v>68546.759999999995</v>
      </c>
      <c r="G110" s="66">
        <v>68546.759999999995</v>
      </c>
      <c r="H110" s="49">
        <f t="shared" si="3"/>
        <v>1</v>
      </c>
    </row>
    <row r="111" spans="1:8">
      <c r="A111" s="33" t="s">
        <v>169</v>
      </c>
      <c r="B111" s="32" t="s">
        <v>158</v>
      </c>
      <c r="C111" s="32" t="s">
        <v>114</v>
      </c>
      <c r="D111" s="32" t="s">
        <v>168</v>
      </c>
      <c r="E111" s="32"/>
      <c r="F111" s="31">
        <v>68546.759999999995</v>
      </c>
      <c r="G111" s="66">
        <v>68546.759999999995</v>
      </c>
      <c r="H111" s="49">
        <f t="shared" si="3"/>
        <v>1</v>
      </c>
    </row>
    <row r="112" spans="1:8" ht="42">
      <c r="A112" s="33" t="s">
        <v>167</v>
      </c>
      <c r="B112" s="32" t="s">
        <v>158</v>
      </c>
      <c r="C112" s="32" t="s">
        <v>114</v>
      </c>
      <c r="D112" s="32" t="s">
        <v>166</v>
      </c>
      <c r="E112" s="32"/>
      <c r="F112" s="31">
        <v>68546.759999999995</v>
      </c>
      <c r="G112" s="66">
        <v>68546.759999999995</v>
      </c>
      <c r="H112" s="49">
        <f t="shared" si="3"/>
        <v>1</v>
      </c>
    </row>
    <row r="113" spans="1:8">
      <c r="A113" s="33" t="s">
        <v>165</v>
      </c>
      <c r="B113" s="32" t="s">
        <v>158</v>
      </c>
      <c r="C113" s="32" t="s">
        <v>114</v>
      </c>
      <c r="D113" s="32" t="s">
        <v>164</v>
      </c>
      <c r="E113" s="32" t="s">
        <v>163</v>
      </c>
      <c r="F113" s="31">
        <v>68546.759999999995</v>
      </c>
      <c r="G113" s="66">
        <v>68546.759999999995</v>
      </c>
      <c r="H113" s="49">
        <f t="shared" si="3"/>
        <v>1</v>
      </c>
    </row>
    <row r="114" spans="1:8">
      <c r="A114" s="33" t="s">
        <v>162</v>
      </c>
      <c r="B114" s="32" t="s">
        <v>158</v>
      </c>
      <c r="C114" s="32" t="s">
        <v>114</v>
      </c>
      <c r="D114" s="32" t="s">
        <v>161</v>
      </c>
      <c r="E114" s="32" t="s">
        <v>160</v>
      </c>
      <c r="F114" s="31">
        <v>68546.759999999995</v>
      </c>
      <c r="G114" s="66">
        <v>68546.759999999995</v>
      </c>
      <c r="H114" s="49">
        <f t="shared" si="3"/>
        <v>1</v>
      </c>
    </row>
    <row r="115" spans="1:8">
      <c r="A115" s="33" t="s">
        <v>159</v>
      </c>
      <c r="B115" s="32" t="s">
        <v>158</v>
      </c>
      <c r="C115" s="32" t="s">
        <v>114</v>
      </c>
      <c r="D115" s="32" t="s">
        <v>157</v>
      </c>
      <c r="E115" s="32" t="s">
        <v>156</v>
      </c>
      <c r="F115" s="31">
        <v>68546.759999999995</v>
      </c>
      <c r="G115" s="66">
        <v>68546.759999999995</v>
      </c>
      <c r="H115" s="49">
        <f t="shared" si="3"/>
        <v>1</v>
      </c>
    </row>
    <row r="116" spans="1:8" ht="21.6">
      <c r="A116" s="33" t="s">
        <v>155</v>
      </c>
      <c r="B116" s="32" t="s">
        <v>138</v>
      </c>
      <c r="C116" s="32" t="s">
        <v>111</v>
      </c>
      <c r="D116" s="32" t="s">
        <v>153</v>
      </c>
      <c r="E116" s="32"/>
      <c r="F116" s="31">
        <v>1000</v>
      </c>
      <c r="G116" s="66">
        <v>0</v>
      </c>
      <c r="H116" s="49">
        <f t="shared" si="3"/>
        <v>0</v>
      </c>
    </row>
    <row r="117" spans="1:8">
      <c r="A117" s="33" t="s">
        <v>154</v>
      </c>
      <c r="B117" s="32" t="s">
        <v>138</v>
      </c>
      <c r="C117" s="32" t="s">
        <v>114</v>
      </c>
      <c r="D117" s="32" t="s">
        <v>153</v>
      </c>
      <c r="E117" s="32"/>
      <c r="F117" s="31">
        <v>1000</v>
      </c>
      <c r="G117" s="66">
        <v>0</v>
      </c>
      <c r="H117" s="49">
        <f t="shared" si="3"/>
        <v>0</v>
      </c>
    </row>
    <row r="118" spans="1:8" ht="31.8">
      <c r="A118" s="33" t="s">
        <v>152</v>
      </c>
      <c r="B118" s="32" t="s">
        <v>138</v>
      </c>
      <c r="C118" s="32" t="s">
        <v>114</v>
      </c>
      <c r="D118" s="32" t="s">
        <v>148</v>
      </c>
      <c r="E118" s="32"/>
      <c r="F118" s="31">
        <v>1000</v>
      </c>
      <c r="G118" s="66">
        <v>0</v>
      </c>
      <c r="H118" s="49">
        <f t="shared" si="3"/>
        <v>0</v>
      </c>
    </row>
    <row r="119" spans="1:8">
      <c r="A119" s="33" t="s">
        <v>151</v>
      </c>
      <c r="B119" s="32" t="s">
        <v>138</v>
      </c>
      <c r="C119" s="32" t="s">
        <v>114</v>
      </c>
      <c r="D119" s="32" t="s">
        <v>148</v>
      </c>
      <c r="E119" s="32" t="s">
        <v>150</v>
      </c>
      <c r="F119" s="31">
        <v>1000</v>
      </c>
      <c r="G119" s="66">
        <v>0</v>
      </c>
      <c r="H119" s="49">
        <f t="shared" si="3"/>
        <v>0</v>
      </c>
    </row>
    <row r="120" spans="1:8" ht="15" thickBot="1">
      <c r="A120" s="33" t="s">
        <v>149</v>
      </c>
      <c r="B120" s="32" t="s">
        <v>138</v>
      </c>
      <c r="C120" s="32" t="s">
        <v>114</v>
      </c>
      <c r="D120" s="32" t="s">
        <v>148</v>
      </c>
      <c r="E120" s="32" t="s">
        <v>147</v>
      </c>
      <c r="F120" s="31">
        <v>1000</v>
      </c>
      <c r="G120" s="66">
        <v>0</v>
      </c>
      <c r="H120" s="49">
        <f t="shared" si="3"/>
        <v>0</v>
      </c>
    </row>
    <row r="121" spans="1:8" ht="24" customHeight="1" thickBot="1">
      <c r="A121" s="30" t="s">
        <v>146</v>
      </c>
      <c r="B121" s="29" t="s">
        <v>72</v>
      </c>
      <c r="C121" s="29" t="s">
        <v>72</v>
      </c>
      <c r="D121" s="29" t="s">
        <v>72</v>
      </c>
      <c r="E121" s="29" t="s">
        <v>72</v>
      </c>
      <c r="F121" s="28" t="s">
        <v>128</v>
      </c>
      <c r="G121" s="66">
        <v>294504.15999999997</v>
      </c>
      <c r="H121" s="49"/>
    </row>
    <row r="122" spans="1:8" ht="15" customHeight="1">
      <c r="A122" s="27"/>
      <c r="B122" s="26"/>
      <c r="C122" s="26"/>
      <c r="D122" s="26"/>
      <c r="E122" s="26"/>
      <c r="F122" s="26"/>
      <c r="G122" s="2"/>
    </row>
  </sheetData>
  <mergeCells count="10">
    <mergeCell ref="A2:H2"/>
    <mergeCell ref="G4:G6"/>
    <mergeCell ref="H4:H6"/>
    <mergeCell ref="E1:H1"/>
    <mergeCell ref="B4:B6"/>
    <mergeCell ref="E4:E6"/>
    <mergeCell ref="A4:A6"/>
    <mergeCell ref="C4:C6"/>
    <mergeCell ref="D4:D6"/>
    <mergeCell ref="F4:F6"/>
  </mergeCells>
  <pageMargins left="0.39370078740157483" right="0.39370078740157483" top="0.39370078740157483" bottom="0.39370078740157483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Приложение1</vt:lpstr>
      <vt:lpstr>Приложение 2</vt:lpstr>
      <vt:lpstr>Приложение 3</vt:lpstr>
      <vt:lpstr>Приложение 5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 MO</dc:creator>
  <cp:lastModifiedBy>Razdor MO</cp:lastModifiedBy>
  <cp:lastPrinted>2021-04-07T07:22:37Z</cp:lastPrinted>
  <dcterms:created xsi:type="dcterms:W3CDTF">2021-04-07T04:38:53Z</dcterms:created>
  <dcterms:modified xsi:type="dcterms:W3CDTF">2021-04-09T07:39:45Z</dcterms:modified>
</cp:coreProperties>
</file>